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66" firstSheet="2" activeTab="2"/>
  </bookViews>
  <sheets>
    <sheet name="поселение" sheetId="1" state="hidden" r:id="rId1"/>
    <sheet name="техлист" sheetId="2" state="hidden" r:id="rId2"/>
    <sheet name="люди" sheetId="3" r:id="rId3"/>
    <sheet name="ресурсы" sheetId="4" r:id="rId4"/>
  </sheets>
  <externalReferences>
    <externalReference r:id="rId7"/>
  </externalReferences>
  <definedNames>
    <definedName name="базовыйвзнос">'техлист'!$B$9</definedName>
    <definedName name="возвратвзноса">'[1]константы'!$B$6</definedName>
    <definedName name="выбор" localSheetId="3">'техлист'!#REF!</definedName>
    <definedName name="выбор">'техлист'!#REF!</definedName>
    <definedName name="выбороплаты">'техлист'!$B$3:$B$4</definedName>
    <definedName name="исполнитель">'[1]база'!$B$53:$B$58</definedName>
    <definedName name="исполнительномер">'[1]база'!$A$53:$A$58</definedName>
    <definedName name="комиссиясц">'[1]Доходы'!$C$44</definedName>
    <definedName name="мероприятиекод">'[1]мероприятия'!$F$8:$F$326</definedName>
    <definedName name="мероприятиекодномер">'[1]мероприятия'!$B$8:$B$326</definedName>
    <definedName name="необходимость">'техлист'!$B$14:$B$15</definedName>
    <definedName name="оплатавзноса">'техлист'!$B$11:$B$12</definedName>
    <definedName name="площадкакод">'[1]бюджет пл'!$E$15:$E$54</definedName>
    <definedName name="площадканомер">'[1]бюджет пл'!$B$15:$B$54</definedName>
    <definedName name="позиция">'[1]база'!$B$48:$B$51</definedName>
    <definedName name="получательплатежа">'[1]база'!$B$20:$B$29</definedName>
    <definedName name="получательплатежаномер">'[1]база'!$A$20:$A$29</definedName>
    <definedName name="поселение">'[1]база'!$B$63:$B$67</definedName>
    <definedName name="поселениекод">'поселение'!$J$9:$J$37</definedName>
    <definedName name="поселениекодномер">'поселение'!$B$9:$B$37</definedName>
    <definedName name="поселениестарт">'поселение'!$B$8</definedName>
    <definedName name="расположениеудобств">'[1]база'!$B$69:$B$71</definedName>
    <definedName name="списокплощадок">'[1]площадки'!$E$8:$E$37</definedName>
    <definedName name="списокплощадокномер">'[1]площадки'!$B$8:$B$37</definedName>
    <definedName name="стартбюджетмероприятий">'[1]бюджет мер'!$A$1</definedName>
    <definedName name="стартмероприятие">'[1]мероприятия'!$B$7</definedName>
    <definedName name="стартплощадка">'[1]бюджет пл'!$B$14</definedName>
    <definedName name="стартплощадки">'[1]площадки'!$B$7</definedName>
    <definedName name="статус">'техлист'!$B$6:$B$7</definedName>
    <definedName name="статусмероприятия">'[1]база'!$B$80:$B$83</definedName>
    <definedName name="статусосновной">'[1]база'!$B$38:$B$40</definedName>
    <definedName name="статьиплощадки">'[1]база'!$B$31:$B$36</definedName>
    <definedName name="статьиплощадкиномер">'[1]база'!$A$31:$A$36</definedName>
    <definedName name="суммавзносаномер">'[1]Доходы'!$A$12:$A$16</definedName>
    <definedName name="суммаоргвзноса">'[1]Доходы'!$E$12:$E$16</definedName>
    <definedName name="суммапрограммноговзноса">'[1]Доходы'!$H$12:$H$16</definedName>
    <definedName name="типплатежа">'[1]база'!$B$3:$B$12</definedName>
    <definedName name="типплатежаномер">'[1]база'!$A$3:$A$12</definedName>
    <definedName name="типресурса">'[1]база'!$B$85:$B$86</definedName>
    <definedName name="формаплатежа">'[1]база'!$B$14:$B$18</definedName>
    <definedName name="формаплатежаномер">'[1]база'!$A$14:$A$18</definedName>
    <definedName name="формат">'техлист'!$B$17:$B$18</definedName>
    <definedName name="форматоплаты">'[1]база'!$B$73:$B$74</definedName>
    <definedName name="ценаголоса">'[1]константы'!$B$4</definedName>
  </definedNames>
  <calcPr fullCalcOnLoad="1"/>
</workbook>
</file>

<file path=xl/comments3.xml><?xml version="1.0" encoding="utf-8"?>
<comments xmlns="http://schemas.openxmlformats.org/spreadsheetml/2006/main">
  <authors>
    <author>boris</author>
  </authors>
  <commentList>
    <comment ref="C8" authorId="0">
      <text>
        <r>
          <rPr>
            <sz val="9"/>
            <rFont val="Tahoma"/>
            <family val="2"/>
          </rPr>
          <t>Номер заявки из базы регистрации конвента. Если заявки нет, оставьте поле пустым. Помните, что заявка необходима для получения бейджа участника</t>
        </r>
      </text>
    </comment>
    <comment ref="E8" authorId="0">
      <text>
        <r>
          <rPr>
            <sz val="9"/>
            <rFont val="Tahoma"/>
            <family val="2"/>
          </rPr>
          <t>Кто заявленный человек для мероприятия: ведущий мероприятия или его участник.</t>
        </r>
      </text>
    </comment>
    <comment ref="P7" authorId="0">
      <text>
        <r>
          <rPr>
            <sz val="9"/>
            <rFont val="Tahoma"/>
            <family val="2"/>
          </rPr>
          <t>Пояснение про участника. Любая информация, важная для принятия решения по бюджету.</t>
        </r>
      </text>
    </comment>
    <comment ref="L8" authorId="0">
      <text>
        <r>
          <rPr>
            <sz val="9"/>
            <rFont val="Tahoma"/>
            <family val="2"/>
          </rPr>
          <t>Компенсация дороги за счет бюджета мероприятия. Если не требуется - не заполняйте.</t>
        </r>
      </text>
    </comment>
    <comment ref="G8" authorId="0">
      <text>
        <r>
          <rPr>
            <sz val="9"/>
            <rFont val="Tahoma"/>
            <family val="2"/>
          </rPr>
          <t>Поселение на территории конвента. Выберите место поселения и даты. Если требуется поселение за счет бюджета - укажите.</t>
        </r>
      </text>
    </comment>
    <comment ref="P5" authorId="0">
      <text>
        <r>
          <rPr>
            <b/>
            <sz val="9"/>
            <rFont val="Tahoma"/>
            <family val="2"/>
          </rPr>
          <t>boris:</t>
        </r>
        <r>
          <rPr>
            <sz val="9"/>
            <rFont val="Tahoma"/>
            <family val="2"/>
          </rPr>
          <t xml:space="preserve">
Пароль на снятие защиты с листа</t>
        </r>
      </text>
    </comment>
    <comment ref="I3" authorId="0">
      <text>
        <r>
          <rPr>
            <b/>
            <sz val="9"/>
            <rFont val="Tahoma"/>
            <family val="2"/>
          </rPr>
          <t>boris:</t>
        </r>
        <r>
          <rPr>
            <sz val="9"/>
            <rFont val="Tahoma"/>
            <family val="2"/>
          </rPr>
          <t xml:space="preserve">
Введите в поле занвание мероприятия.</t>
        </r>
      </text>
    </comment>
    <comment ref="O8" authorId="0">
      <text>
        <r>
          <rPr>
            <b/>
            <sz val="9"/>
            <rFont val="Tahoma"/>
            <family val="0"/>
          </rPr>
          <t>boris:</t>
        </r>
        <r>
          <rPr>
            <sz val="9"/>
            <rFont val="Tahoma"/>
            <family val="0"/>
          </rPr>
          <t xml:space="preserve">
Получение вознаграждения за работу на конвенте.
Запрос гонорара снижает возможности по дофинансированию мероприятия организаторами.</t>
        </r>
      </text>
    </comment>
  </commentList>
</comments>
</file>

<file path=xl/comments4.xml><?xml version="1.0" encoding="utf-8"?>
<comments xmlns="http://schemas.openxmlformats.org/spreadsheetml/2006/main">
  <authors>
    <author>boris</author>
  </authors>
  <commentList>
    <comment ref="D8" authorId="0">
      <text>
        <r>
          <rPr>
            <sz val="9"/>
            <rFont val="Tahoma"/>
            <family val="2"/>
          </rPr>
          <t>Насколько ресурс критичен для проведения мероприятия</t>
        </r>
      </text>
    </comment>
    <comment ref="F8" authorId="0">
      <text>
        <r>
          <rPr>
            <sz val="9"/>
            <rFont val="Tahoma"/>
            <family val="2"/>
          </rPr>
          <t xml:space="preserve">Сколько стоит единица ресурса. </t>
        </r>
      </text>
    </comment>
    <comment ref="J7" authorId="0">
      <text>
        <r>
          <rPr>
            <b/>
            <sz val="9"/>
            <rFont val="Tahoma"/>
            <family val="2"/>
          </rPr>
          <t>boris:</t>
        </r>
        <r>
          <rPr>
            <sz val="9"/>
            <rFont val="Tahoma"/>
            <family val="2"/>
          </rPr>
          <t xml:space="preserve">
Максимум подробностей про ресурс: что это, зачем нужно, где брать и т.п.</t>
        </r>
      </text>
    </comment>
    <comment ref="H8" authorId="0">
      <text>
        <r>
          <rPr>
            <b/>
            <sz val="9"/>
            <rFont val="Tahoma"/>
            <family val="2"/>
          </rPr>
          <t>boris: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Компенсация</t>
        </r>
        <r>
          <rPr>
            <sz val="9"/>
            <rFont val="Tahoma"/>
            <family val="2"/>
          </rPr>
          <t xml:space="preserve"> - заявители сами покупают, бюджет компенсирует.
</t>
        </r>
        <r>
          <rPr>
            <b/>
            <sz val="9"/>
            <rFont val="Tahoma"/>
            <family val="2"/>
          </rPr>
          <t>Закупка</t>
        </r>
        <r>
          <rPr>
            <sz val="9"/>
            <rFont val="Tahoma"/>
            <family val="2"/>
          </rPr>
          <t xml:space="preserve"> - бюджет закупает.</t>
        </r>
      </text>
    </comment>
  </commentList>
</comments>
</file>

<file path=xl/sharedStrings.xml><?xml version="1.0" encoding="utf-8"?>
<sst xmlns="http://schemas.openxmlformats.org/spreadsheetml/2006/main" count="267" uniqueCount="126">
  <si>
    <t>№</t>
  </si>
  <si>
    <t>№ заявки</t>
  </si>
  <si>
    <t>ФИО</t>
  </si>
  <si>
    <t>Статус</t>
  </si>
  <si>
    <t>Взнос</t>
  </si>
  <si>
    <t>Поселение</t>
  </si>
  <si>
    <t>Тип</t>
  </si>
  <si>
    <t>Заезд</t>
  </si>
  <si>
    <t>Выезд</t>
  </si>
  <si>
    <t>Оплата</t>
  </si>
  <si>
    <t>Дорога</t>
  </si>
  <si>
    <t>Откуда</t>
  </si>
  <si>
    <t>Сумма</t>
  </si>
  <si>
    <t>Результат для бюджета</t>
  </si>
  <si>
    <t>Бюджет</t>
  </si>
  <si>
    <t>Платит</t>
  </si>
  <si>
    <t>Формирование типов поселения</t>
  </si>
  <si>
    <t>Примечание</t>
  </si>
  <si>
    <t>Описание номера/места</t>
  </si>
  <si>
    <t>Код</t>
  </si>
  <si>
    <t>Количество мест</t>
  </si>
  <si>
    <t>Цена</t>
  </si>
  <si>
    <t>Комнат в номере</t>
  </si>
  <si>
    <t>Мест в комнате</t>
  </si>
  <si>
    <t>Туалет</t>
  </si>
  <si>
    <t>Душ</t>
  </si>
  <si>
    <t>Ввод</t>
  </si>
  <si>
    <t>Рабочий</t>
  </si>
  <si>
    <t>Всего</t>
  </si>
  <si>
    <t>в т.ч. СЦ</t>
  </si>
  <si>
    <t>в т.ч. К</t>
  </si>
  <si>
    <t>в т.ч. СП</t>
  </si>
  <si>
    <t>Формат</t>
  </si>
  <si>
    <t>Сам</t>
  </si>
  <si>
    <t>Конвент</t>
  </si>
  <si>
    <t>Школа</t>
  </si>
  <si>
    <t>КАПО</t>
  </si>
  <si>
    <t>в номере</t>
  </si>
  <si>
    <t>Сутки</t>
  </si>
  <si>
    <t>КАПО-2-2-У</t>
  </si>
  <si>
    <t>КАПО-2-2-К</t>
  </si>
  <si>
    <t>КАПО-2-2-Б</t>
  </si>
  <si>
    <t>Бюджет мероприятия: люди</t>
  </si>
  <si>
    <t>Ведущий</t>
  </si>
  <si>
    <t>Участник</t>
  </si>
  <si>
    <t>Таблица используется для расчета бюджета мероприятия. Финальная версия таблицы переводится в голоса.</t>
  </si>
  <si>
    <t>Заявители и участники мероприятия</t>
  </si>
  <si>
    <t>Расходы на заявителей и участников</t>
  </si>
  <si>
    <t>Кто платит</t>
  </si>
  <si>
    <t>Бюджет мероприятия</t>
  </si>
  <si>
    <t>Освобождение</t>
  </si>
  <si>
    <t>Описание</t>
  </si>
  <si>
    <t>Поселение дешифровка</t>
  </si>
  <si>
    <t>Место</t>
  </si>
  <si>
    <t>Номер</t>
  </si>
  <si>
    <t xml:space="preserve">Название мероприятия: </t>
  </si>
  <si>
    <t>Заявка мероприятия: ресурсы</t>
  </si>
  <si>
    <t>Таблица используется для расчета бюджета мероприятия. Постарайтесь участь все необходимые для мероприятия ресурсы.</t>
  </si>
  <si>
    <t>Требуемый для мероприятия ресурс</t>
  </si>
  <si>
    <t>Описание ресурса</t>
  </si>
  <si>
    <t>Важность ресурса</t>
  </si>
  <si>
    <t>Обязателен</t>
  </si>
  <si>
    <t>Желателен</t>
  </si>
  <si>
    <t>Единица измерения</t>
  </si>
  <si>
    <t>Цена за единицу</t>
  </si>
  <si>
    <t>Количество</t>
  </si>
  <si>
    <t>Итоговая сумма</t>
  </si>
  <si>
    <t>Формат работы</t>
  </si>
  <si>
    <t>Компенсация</t>
  </si>
  <si>
    <t>Закупка</t>
  </si>
  <si>
    <t>Гонорар</t>
  </si>
  <si>
    <t>Гринберг Дмитрий Артурович</t>
  </si>
  <si>
    <t>Нижний Новгород</t>
  </si>
  <si>
    <t>Котик Виталий Сергеевич</t>
  </si>
  <si>
    <t>Личардин Дмитрий Александрович</t>
  </si>
  <si>
    <t>Саров</t>
  </si>
  <si>
    <t>Воробьёв Сергей Николаевич</t>
  </si>
  <si>
    <t>15170 </t>
  </si>
  <si>
    <t>Горбачев Дмитрий Петрович</t>
  </si>
  <si>
    <t>Гринберг Алёна Сергеевна</t>
  </si>
  <si>
    <t>VWA рестлинг-шоу</t>
  </si>
  <si>
    <t>Две больших колонки</t>
  </si>
  <si>
    <t>Закрытая раздевалка со смежным туалетом.</t>
  </si>
  <si>
    <t>направленный прожектор. (софит)</t>
  </si>
  <si>
    <t>3 колонки (2 на зрителей, одна - как монитор, на музыкантов)</t>
  </si>
  <si>
    <t>для всего шоу</t>
  </si>
  <si>
    <t>организатор</t>
  </si>
  <si>
    <t>заместитель организатора. Главный монтажник</t>
  </si>
  <si>
    <t>рестлер, грузчик, монтажник</t>
  </si>
  <si>
    <t>Курск</t>
  </si>
  <si>
    <t>рестлер, грузчик</t>
  </si>
  <si>
    <t>Коннов Андрей Александрович</t>
  </si>
  <si>
    <t>Громазин Олег Андреевич</t>
  </si>
  <si>
    <t>Александр "Дагор" Маккавеев</t>
  </si>
  <si>
    <t>КАПО-2-2</t>
  </si>
  <si>
    <t>Сиделев Константин "Падди"</t>
  </si>
  <si>
    <t>разнорабочий</t>
  </si>
  <si>
    <t>рефери</t>
  </si>
  <si>
    <t>Вокулов Кирилл</t>
  </si>
  <si>
    <t>Симонова Анна</t>
  </si>
  <si>
    <t>Бренёва Алла</t>
  </si>
  <si>
    <t xml:space="preserve">Балакин Вадим </t>
  </si>
  <si>
    <t>танцовщица, разнорабочий</t>
  </si>
  <si>
    <t>анонсер, ведущий</t>
  </si>
  <si>
    <t>оператор</t>
  </si>
  <si>
    <t>чмо</t>
  </si>
  <si>
    <t>Энглерт Роман</t>
  </si>
  <si>
    <t>Александр Савченко</t>
  </si>
  <si>
    <t>Доставка и аренда  ринга в Казани</t>
  </si>
  <si>
    <t>Электросеть, достаточную для нагрузки, удлинители.</t>
  </si>
  <si>
    <t>Микшерный пульт</t>
  </si>
  <si>
    <t>три радио-микрофона</t>
  </si>
  <si>
    <t>стулья для зрителей</t>
  </si>
  <si>
    <t>Нижний новгород</t>
  </si>
  <si>
    <t>рефери, грузчик</t>
  </si>
  <si>
    <t>рестлер, монтажник</t>
  </si>
  <si>
    <t>Ад</t>
  </si>
  <si>
    <t>швабра, совок</t>
  </si>
  <si>
    <t>звукооператор с ноутбуком</t>
  </si>
  <si>
    <t>проходки на день шоу для группы поддержки</t>
  </si>
  <si>
    <t>согласованно с Б. Фетисовым</t>
  </si>
  <si>
    <t>Сам-1-0</t>
  </si>
  <si>
    <t>Отсутствует</t>
  </si>
  <si>
    <t>,</t>
  </si>
  <si>
    <t>Шурхаев Евгений</t>
  </si>
  <si>
    <t>Казань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</si>
</sst>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d/m;@"/>
    <numFmt numFmtId="174" formatCode="#,##0.00&quot;р.&quot;"/>
    <numFmt numFmtId="175" formatCode="#,##0.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8.5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8" fillId="37" borderId="0" xfId="0" applyFont="1" applyFill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173" fontId="0" fillId="34" borderId="10" xfId="0" applyNumberFormat="1" applyFill="1" applyBorder="1" applyAlignment="1" applyProtection="1">
      <alignment horizontal="center" vertical="center"/>
      <protection locked="0"/>
    </xf>
    <xf numFmtId="172" fontId="0" fillId="34" borderId="10" xfId="0" applyNumberForma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172" fontId="0" fillId="35" borderId="10" xfId="0" applyNumberFormat="1" applyFill="1" applyBorder="1" applyAlignment="1" applyProtection="1">
      <alignment horizontal="center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80;&#1083;&#1072;&#1085;&#1090;&#1082;&#1086;&#1085;%202015\&#1073;&#1091;&#1093;&#1075;&#1072;&#1083;&#1090;&#1077;&#1088;&#1080;&#1103;\&#1084;&#1086;&#1076;&#1077;&#1083;&#1100;&#1082;&#1072;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поселение"/>
      <sheetName val="константы"/>
      <sheetName val="Доходы"/>
      <sheetName val="расходы"/>
      <sheetName val="платежи участников"/>
      <sheetName val="площадки"/>
      <sheetName val="площадки данные"/>
      <sheetName val="площадки специалисты"/>
      <sheetName val="мероприятия"/>
      <sheetName val="мероприятия данные"/>
      <sheetName val="бюджет пл"/>
      <sheetName val="бюджет мер"/>
      <sheetName val="бюджет пл табло"/>
    </sheetNames>
    <sheetDataSet>
      <sheetData sheetId="0">
        <row r="3">
          <cell r="A3">
            <v>1</v>
          </cell>
          <cell r="B3" t="str">
            <v>взнос</v>
          </cell>
        </row>
        <row r="4">
          <cell r="A4">
            <v>2</v>
          </cell>
          <cell r="B4" t="str">
            <v>голоса</v>
          </cell>
        </row>
        <row r="5">
          <cell r="A5">
            <v>3</v>
          </cell>
          <cell r="B5" t="str">
            <v>полный сц</v>
          </cell>
        </row>
        <row r="6">
          <cell r="A6">
            <v>4</v>
          </cell>
          <cell r="B6" t="str">
            <v>сц без взноса</v>
          </cell>
        </row>
        <row r="7">
          <cell r="A7">
            <v>5</v>
          </cell>
          <cell r="B7" t="str">
            <v>ярмарка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  <cell r="B12" t="str">
            <v>другое</v>
          </cell>
        </row>
        <row r="14">
          <cell r="A14">
            <v>1</v>
          </cell>
          <cell r="B14" t="str">
            <v>нал</v>
          </cell>
        </row>
        <row r="15">
          <cell r="A15">
            <v>2</v>
          </cell>
          <cell r="B15" t="str">
            <v>карта</v>
          </cell>
        </row>
        <row r="16">
          <cell r="A16">
            <v>3</v>
          </cell>
          <cell r="B16" t="str">
            <v>счет</v>
          </cell>
        </row>
        <row r="17">
          <cell r="A17">
            <v>4</v>
          </cell>
          <cell r="B17" t="str">
            <v>виртуал</v>
          </cell>
        </row>
        <row r="18">
          <cell r="A18">
            <v>5</v>
          </cell>
          <cell r="B18" t="str">
            <v>другое</v>
          </cell>
        </row>
        <row r="20">
          <cell r="A20">
            <v>1</v>
          </cell>
          <cell r="B20" t="str">
            <v>Борис Фетисов</v>
          </cell>
        </row>
        <row r="21">
          <cell r="A21">
            <v>2</v>
          </cell>
          <cell r="B21" t="str">
            <v>Ольга Лазарева</v>
          </cell>
        </row>
        <row r="22">
          <cell r="A22">
            <v>3</v>
          </cell>
          <cell r="B22" t="str">
            <v>Майя Колеганова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1">
          <cell r="A31">
            <v>1</v>
          </cell>
          <cell r="B31" t="str">
            <v>Взнос</v>
          </cell>
        </row>
        <row r="32">
          <cell r="A32">
            <v>2</v>
          </cell>
          <cell r="B32" t="str">
            <v>Дорога</v>
          </cell>
        </row>
        <row r="33">
          <cell r="A33">
            <v>3</v>
          </cell>
          <cell r="B33" t="str">
            <v>Поселение</v>
          </cell>
        </row>
        <row r="34">
          <cell r="A34">
            <v>4</v>
          </cell>
          <cell r="B34" t="str">
            <v>Компенсации</v>
          </cell>
        </row>
        <row r="35">
          <cell r="A35">
            <v>5</v>
          </cell>
          <cell r="B35" t="str">
            <v>Гонорар</v>
          </cell>
        </row>
        <row r="36">
          <cell r="A36">
            <v>6</v>
          </cell>
          <cell r="B36" t="str">
            <v>Прочее</v>
          </cell>
        </row>
        <row r="38">
          <cell r="B38" t="str">
            <v>Гость</v>
          </cell>
        </row>
        <row r="39">
          <cell r="B39" t="str">
            <v>Участник</v>
          </cell>
        </row>
        <row r="40">
          <cell r="B40" t="str">
            <v>Работник</v>
          </cell>
        </row>
        <row r="48">
          <cell r="B48" t="str">
            <v>Администратор</v>
          </cell>
        </row>
        <row r="49">
          <cell r="B49" t="str">
            <v>Руководитель</v>
          </cell>
        </row>
        <row r="50">
          <cell r="B50" t="str">
            <v>Специалист</v>
          </cell>
        </row>
        <row r="51">
          <cell r="B51" t="str">
            <v>Заявитель</v>
          </cell>
        </row>
        <row r="53">
          <cell r="A53">
            <v>1</v>
          </cell>
          <cell r="B53" t="str">
            <v>Штаб</v>
          </cell>
        </row>
        <row r="54">
          <cell r="A54">
            <v>2</v>
          </cell>
          <cell r="B54" t="str">
            <v>Площадка</v>
          </cell>
        </row>
        <row r="55">
          <cell r="A55">
            <v>3</v>
          </cell>
          <cell r="B55" t="str">
            <v>Мероприятие</v>
          </cell>
        </row>
        <row r="56">
          <cell r="A56">
            <v>4</v>
          </cell>
          <cell r="B56" t="str">
            <v>Служба</v>
          </cell>
        </row>
        <row r="57">
          <cell r="A57">
            <v>5</v>
          </cell>
          <cell r="B57" t="str">
            <v>Сам</v>
          </cell>
        </row>
        <row r="58">
          <cell r="A58">
            <v>6</v>
          </cell>
          <cell r="B58" t="str">
            <v>Другое</v>
          </cell>
        </row>
        <row r="63">
          <cell r="B63" t="str">
            <v>Сам</v>
          </cell>
        </row>
        <row r="64">
          <cell r="B64" t="str">
            <v>Школа</v>
          </cell>
        </row>
        <row r="65">
          <cell r="B65" t="str">
            <v>ДК</v>
          </cell>
        </row>
        <row r="66">
          <cell r="B66" t="str">
            <v>КАПО</v>
          </cell>
        </row>
        <row r="67">
          <cell r="B67" t="str">
            <v>КМПО</v>
          </cell>
        </row>
        <row r="69">
          <cell r="B69" t="str">
            <v>нет</v>
          </cell>
        </row>
        <row r="70">
          <cell r="B70" t="str">
            <v>в номере</v>
          </cell>
        </row>
        <row r="71">
          <cell r="B71" t="str">
            <v>на этаже</v>
          </cell>
        </row>
        <row r="73">
          <cell r="B73" t="str">
            <v>Сутки</v>
          </cell>
        </row>
        <row r="74">
          <cell r="B74" t="str">
            <v>Конвент</v>
          </cell>
        </row>
        <row r="80">
          <cell r="B80" t="str">
            <v>Заявлено</v>
          </cell>
        </row>
        <row r="81">
          <cell r="B81" t="str">
            <v>Голосование</v>
          </cell>
        </row>
        <row r="82">
          <cell r="B82" t="str">
            <v>Принято</v>
          </cell>
        </row>
        <row r="83">
          <cell r="B83" t="str">
            <v>Отклонено</v>
          </cell>
        </row>
        <row r="85">
          <cell r="B85" t="str">
            <v>Доступный</v>
          </cell>
        </row>
        <row r="86">
          <cell r="B86" t="str">
            <v>Бюджет</v>
          </cell>
        </row>
      </sheetData>
      <sheetData sheetId="2">
        <row r="4">
          <cell r="B4">
            <v>100</v>
          </cell>
        </row>
        <row r="6">
          <cell r="B6">
            <v>1100</v>
          </cell>
        </row>
      </sheetData>
      <sheetData sheetId="3">
        <row r="12">
          <cell r="A12">
            <v>1</v>
          </cell>
          <cell r="E12">
            <v>500</v>
          </cell>
          <cell r="H12">
            <v>800</v>
          </cell>
        </row>
        <row r="13">
          <cell r="A13">
            <v>2</v>
          </cell>
          <cell r="E13">
            <v>800</v>
          </cell>
          <cell r="H13">
            <v>800</v>
          </cell>
        </row>
        <row r="14">
          <cell r="A14">
            <v>3</v>
          </cell>
          <cell r="E14">
            <v>1000</v>
          </cell>
          <cell r="H14">
            <v>800</v>
          </cell>
        </row>
        <row r="15">
          <cell r="A15">
            <v>4</v>
          </cell>
          <cell r="E15">
            <v>1200</v>
          </cell>
          <cell r="H15">
            <v>800</v>
          </cell>
        </row>
        <row r="16">
          <cell r="A16">
            <v>5</v>
          </cell>
          <cell r="E16">
            <v>1700</v>
          </cell>
          <cell r="H16">
            <v>800</v>
          </cell>
        </row>
        <row r="44">
          <cell r="C44">
            <v>600</v>
          </cell>
        </row>
      </sheetData>
      <sheetData sheetId="6">
        <row r="8">
          <cell r="B8">
            <v>1</v>
          </cell>
          <cell r="E8" t="str">
            <v>Фант.вед.</v>
          </cell>
        </row>
        <row r="9">
          <cell r="B9">
            <v>2</v>
          </cell>
          <cell r="E9" t="str">
            <v/>
          </cell>
        </row>
        <row r="10">
          <cell r="B10">
            <v>3</v>
          </cell>
          <cell r="E10" t="str">
            <v/>
          </cell>
        </row>
        <row r="11">
          <cell r="B11">
            <v>4</v>
          </cell>
          <cell r="E11" t="str">
            <v/>
          </cell>
        </row>
        <row r="12">
          <cell r="B12">
            <v>5</v>
          </cell>
          <cell r="E12" t="str">
            <v/>
          </cell>
        </row>
        <row r="13">
          <cell r="B13">
            <v>6</v>
          </cell>
          <cell r="E13" t="str">
            <v/>
          </cell>
        </row>
        <row r="14">
          <cell r="B14">
            <v>7</v>
          </cell>
          <cell r="E14" t="str">
            <v/>
          </cell>
        </row>
        <row r="15">
          <cell r="B15">
            <v>8</v>
          </cell>
          <cell r="E15" t="str">
            <v/>
          </cell>
        </row>
        <row r="16">
          <cell r="B16">
            <v>9</v>
          </cell>
          <cell r="E16" t="str">
            <v/>
          </cell>
        </row>
        <row r="17">
          <cell r="B17">
            <v>10</v>
          </cell>
          <cell r="E17" t="str">
            <v/>
          </cell>
        </row>
        <row r="18">
          <cell r="B18">
            <v>11</v>
          </cell>
          <cell r="E18" t="str">
            <v/>
          </cell>
        </row>
        <row r="19">
          <cell r="B19">
            <v>12</v>
          </cell>
          <cell r="E19" t="str">
            <v/>
          </cell>
        </row>
        <row r="20">
          <cell r="B20">
            <v>13</v>
          </cell>
          <cell r="E20" t="str">
            <v/>
          </cell>
        </row>
        <row r="21">
          <cell r="B21">
            <v>14</v>
          </cell>
          <cell r="E21" t="str">
            <v/>
          </cell>
        </row>
        <row r="22">
          <cell r="B22">
            <v>15</v>
          </cell>
          <cell r="E22" t="str">
            <v/>
          </cell>
        </row>
        <row r="23">
          <cell r="B23">
            <v>16</v>
          </cell>
          <cell r="E23" t="str">
            <v/>
          </cell>
        </row>
        <row r="24">
          <cell r="B24">
            <v>17</v>
          </cell>
          <cell r="E24" t="str">
            <v/>
          </cell>
        </row>
        <row r="25">
          <cell r="B25">
            <v>18</v>
          </cell>
          <cell r="E25" t="str">
            <v/>
          </cell>
        </row>
        <row r="26">
          <cell r="B26">
            <v>19</v>
          </cell>
          <cell r="E26" t="str">
            <v/>
          </cell>
        </row>
        <row r="27">
          <cell r="B27">
            <v>20</v>
          </cell>
          <cell r="E27" t="str">
            <v/>
          </cell>
        </row>
        <row r="28">
          <cell r="B28">
            <v>21</v>
          </cell>
          <cell r="E28" t="str">
            <v/>
          </cell>
        </row>
        <row r="29">
          <cell r="B29">
            <v>22</v>
          </cell>
          <cell r="E29" t="str">
            <v/>
          </cell>
        </row>
        <row r="30">
          <cell r="B30">
            <v>23</v>
          </cell>
          <cell r="E30" t="str">
            <v/>
          </cell>
        </row>
        <row r="31">
          <cell r="B31">
            <v>24</v>
          </cell>
          <cell r="E31" t="str">
            <v/>
          </cell>
        </row>
        <row r="32">
          <cell r="B32">
            <v>25</v>
          </cell>
          <cell r="E32" t="str">
            <v/>
          </cell>
        </row>
        <row r="33">
          <cell r="B33">
            <v>26</v>
          </cell>
          <cell r="E33" t="str">
            <v/>
          </cell>
        </row>
        <row r="34">
          <cell r="B34">
            <v>27</v>
          </cell>
          <cell r="E34" t="str">
            <v/>
          </cell>
        </row>
        <row r="35">
          <cell r="B35">
            <v>28</v>
          </cell>
          <cell r="E35" t="str">
            <v/>
          </cell>
        </row>
        <row r="36">
          <cell r="B36">
            <v>29</v>
          </cell>
          <cell r="E36" t="str">
            <v/>
          </cell>
        </row>
        <row r="37">
          <cell r="B37">
            <v>30</v>
          </cell>
          <cell r="E37" t="str">
            <v/>
          </cell>
        </row>
      </sheetData>
      <sheetData sheetId="9">
        <row r="8">
          <cell r="B8">
            <v>1</v>
          </cell>
          <cell r="F8" t="str">
            <v>Литсеминар</v>
          </cell>
        </row>
        <row r="9">
          <cell r="B9">
            <v>2</v>
          </cell>
          <cell r="F9" t="str">
            <v>Блиц-рассказ</v>
          </cell>
        </row>
        <row r="10">
          <cell r="B10">
            <v>3</v>
          </cell>
          <cell r="F10" t="str">
            <v>Блиц-стихи</v>
          </cell>
        </row>
        <row r="11">
          <cell r="B11">
            <v>4</v>
          </cell>
          <cell r="F11" t="str">
            <v>Лекторий ФВ</v>
          </cell>
        </row>
        <row r="12">
          <cell r="B12">
            <v>5</v>
          </cell>
          <cell r="F12" t="str">
            <v>Поэтический МК</v>
          </cell>
        </row>
        <row r="13">
          <cell r="B13">
            <v>6</v>
          </cell>
          <cell r="F13" t="str">
            <v>БМК "Смешные тесты"</v>
          </cell>
        </row>
        <row r="14">
          <cell r="B14">
            <v>7</v>
          </cell>
          <cell r="F14" t="str">
            <v>Ляпы кинопроектов</v>
          </cell>
        </row>
        <row r="15">
          <cell r="B15">
            <v>8</v>
          </cell>
          <cell r="F15" t="str">
            <v/>
          </cell>
        </row>
        <row r="16">
          <cell r="B16">
            <v>9</v>
          </cell>
          <cell r="F16" t="str">
            <v/>
          </cell>
        </row>
        <row r="17">
          <cell r="B17">
            <v>10</v>
          </cell>
          <cell r="F17" t="str">
            <v/>
          </cell>
        </row>
        <row r="18">
          <cell r="B18">
            <v>11</v>
          </cell>
          <cell r="F18" t="str">
            <v/>
          </cell>
        </row>
        <row r="19">
          <cell r="B19">
            <v>12</v>
          </cell>
          <cell r="F19" t="str">
            <v/>
          </cell>
        </row>
        <row r="20">
          <cell r="B20">
            <v>13</v>
          </cell>
          <cell r="F20" t="str">
            <v/>
          </cell>
        </row>
        <row r="21">
          <cell r="B21">
            <v>14</v>
          </cell>
          <cell r="F21" t="str">
            <v/>
          </cell>
        </row>
        <row r="22">
          <cell r="B22">
            <v>15</v>
          </cell>
          <cell r="F22" t="str">
            <v/>
          </cell>
        </row>
        <row r="23">
          <cell r="B23">
            <v>16</v>
          </cell>
          <cell r="F23" t="str">
            <v/>
          </cell>
        </row>
        <row r="24">
          <cell r="B24">
            <v>17</v>
          </cell>
          <cell r="F24" t="str">
            <v/>
          </cell>
        </row>
        <row r="25">
          <cell r="B25">
            <v>18</v>
          </cell>
          <cell r="F25" t="str">
            <v/>
          </cell>
        </row>
        <row r="26">
          <cell r="B26">
            <v>19</v>
          </cell>
          <cell r="F26" t="str">
            <v/>
          </cell>
        </row>
        <row r="27">
          <cell r="B27">
            <v>20</v>
          </cell>
          <cell r="F27" t="str">
            <v/>
          </cell>
        </row>
        <row r="28">
          <cell r="B28">
            <v>21</v>
          </cell>
          <cell r="F28" t="str">
            <v/>
          </cell>
        </row>
        <row r="29">
          <cell r="B29">
            <v>22</v>
          </cell>
          <cell r="F29" t="str">
            <v/>
          </cell>
        </row>
        <row r="30">
          <cell r="B30">
            <v>23</v>
          </cell>
          <cell r="F30" t="str">
            <v/>
          </cell>
        </row>
        <row r="31">
          <cell r="B31">
            <v>24</v>
          </cell>
          <cell r="F31" t="str">
            <v/>
          </cell>
        </row>
        <row r="32">
          <cell r="B32">
            <v>25</v>
          </cell>
          <cell r="F32" t="str">
            <v/>
          </cell>
        </row>
        <row r="33">
          <cell r="B33">
            <v>26</v>
          </cell>
          <cell r="F33" t="str">
            <v/>
          </cell>
        </row>
        <row r="34">
          <cell r="B34">
            <v>27</v>
          </cell>
          <cell r="F34" t="str">
            <v/>
          </cell>
        </row>
        <row r="35">
          <cell r="B35">
            <v>28</v>
          </cell>
          <cell r="F35" t="str">
            <v/>
          </cell>
        </row>
        <row r="36">
          <cell r="B36">
            <v>29</v>
          </cell>
          <cell r="F36" t="str">
            <v/>
          </cell>
        </row>
        <row r="37">
          <cell r="B37">
            <v>30</v>
          </cell>
          <cell r="F37" t="str">
            <v/>
          </cell>
        </row>
        <row r="38">
          <cell r="B38">
            <v>31</v>
          </cell>
          <cell r="F38" t="str">
            <v/>
          </cell>
        </row>
        <row r="39">
          <cell r="B39">
            <v>32</v>
          </cell>
          <cell r="F39" t="str">
            <v/>
          </cell>
        </row>
        <row r="40">
          <cell r="B40">
            <v>33</v>
          </cell>
          <cell r="F40" t="str">
            <v/>
          </cell>
        </row>
        <row r="41">
          <cell r="B41">
            <v>34</v>
          </cell>
          <cell r="F41" t="str">
            <v/>
          </cell>
        </row>
        <row r="42">
          <cell r="B42">
            <v>35</v>
          </cell>
          <cell r="F42" t="str">
            <v/>
          </cell>
        </row>
        <row r="43">
          <cell r="B43">
            <v>36</v>
          </cell>
          <cell r="F43" t="str">
            <v/>
          </cell>
        </row>
        <row r="44">
          <cell r="B44">
            <v>37</v>
          </cell>
          <cell r="F44" t="str">
            <v/>
          </cell>
        </row>
        <row r="45">
          <cell r="B45">
            <v>38</v>
          </cell>
          <cell r="F45" t="str">
            <v/>
          </cell>
        </row>
        <row r="46">
          <cell r="B46">
            <v>39</v>
          </cell>
          <cell r="F46" t="str">
            <v/>
          </cell>
        </row>
        <row r="47">
          <cell r="B47">
            <v>40</v>
          </cell>
          <cell r="F47" t="str">
            <v/>
          </cell>
        </row>
        <row r="48">
          <cell r="B48">
            <v>41</v>
          </cell>
          <cell r="F48" t="str">
            <v/>
          </cell>
        </row>
        <row r="49">
          <cell r="B49">
            <v>42</v>
          </cell>
          <cell r="F49" t="str">
            <v/>
          </cell>
        </row>
        <row r="50">
          <cell r="B50">
            <v>43</v>
          </cell>
          <cell r="F50" t="str">
            <v/>
          </cell>
        </row>
        <row r="51">
          <cell r="B51">
            <v>44</v>
          </cell>
          <cell r="F51" t="str">
            <v/>
          </cell>
        </row>
        <row r="52">
          <cell r="B52">
            <v>45</v>
          </cell>
          <cell r="F52" t="str">
            <v/>
          </cell>
        </row>
        <row r="53">
          <cell r="B53">
            <v>46</v>
          </cell>
          <cell r="F53" t="str">
            <v/>
          </cell>
        </row>
        <row r="54">
          <cell r="B54">
            <v>47</v>
          </cell>
          <cell r="F54" t="str">
            <v/>
          </cell>
        </row>
        <row r="55">
          <cell r="B55">
            <v>48</v>
          </cell>
          <cell r="F55" t="str">
            <v/>
          </cell>
        </row>
        <row r="56">
          <cell r="B56">
            <v>49</v>
          </cell>
          <cell r="F56" t="str">
            <v/>
          </cell>
        </row>
        <row r="57">
          <cell r="B57">
            <v>50</v>
          </cell>
          <cell r="F57" t="str">
            <v/>
          </cell>
        </row>
        <row r="58">
          <cell r="B58">
            <v>51</v>
          </cell>
          <cell r="F58" t="str">
            <v/>
          </cell>
        </row>
        <row r="59">
          <cell r="B59">
            <v>52</v>
          </cell>
          <cell r="F59" t="str">
            <v/>
          </cell>
        </row>
        <row r="60">
          <cell r="B60">
            <v>53</v>
          </cell>
          <cell r="F60" t="str">
            <v/>
          </cell>
        </row>
        <row r="61">
          <cell r="B61">
            <v>54</v>
          </cell>
          <cell r="F61" t="str">
            <v/>
          </cell>
        </row>
        <row r="62">
          <cell r="B62">
            <v>55</v>
          </cell>
          <cell r="F62" t="str">
            <v/>
          </cell>
        </row>
        <row r="63">
          <cell r="B63">
            <v>56</v>
          </cell>
          <cell r="F63" t="str">
            <v/>
          </cell>
        </row>
        <row r="64">
          <cell r="B64">
            <v>57</v>
          </cell>
          <cell r="F64" t="str">
            <v/>
          </cell>
        </row>
        <row r="65">
          <cell r="B65">
            <v>58</v>
          </cell>
          <cell r="F65" t="str">
            <v/>
          </cell>
        </row>
        <row r="66">
          <cell r="B66">
            <v>59</v>
          </cell>
          <cell r="F66" t="str">
            <v/>
          </cell>
        </row>
        <row r="67">
          <cell r="B67">
            <v>60</v>
          </cell>
          <cell r="F67" t="str">
            <v/>
          </cell>
        </row>
        <row r="68">
          <cell r="B68">
            <v>61</v>
          </cell>
          <cell r="F68" t="str">
            <v/>
          </cell>
        </row>
        <row r="69">
          <cell r="B69">
            <v>62</v>
          </cell>
          <cell r="F69" t="str">
            <v/>
          </cell>
        </row>
        <row r="70">
          <cell r="B70">
            <v>63</v>
          </cell>
          <cell r="F70" t="str">
            <v/>
          </cell>
        </row>
        <row r="71">
          <cell r="B71">
            <v>64</v>
          </cell>
          <cell r="F71" t="str">
            <v/>
          </cell>
        </row>
        <row r="72">
          <cell r="B72">
            <v>65</v>
          </cell>
          <cell r="F72" t="str">
            <v/>
          </cell>
        </row>
        <row r="73">
          <cell r="B73">
            <v>66</v>
          </cell>
          <cell r="F73" t="str">
            <v/>
          </cell>
        </row>
        <row r="74">
          <cell r="B74">
            <v>67</v>
          </cell>
          <cell r="F74" t="str">
            <v/>
          </cell>
        </row>
        <row r="75">
          <cell r="B75">
            <v>68</v>
          </cell>
          <cell r="F75" t="str">
            <v/>
          </cell>
        </row>
        <row r="76">
          <cell r="B76">
            <v>69</v>
          </cell>
          <cell r="F76" t="str">
            <v/>
          </cell>
        </row>
        <row r="77">
          <cell r="B77">
            <v>70</v>
          </cell>
          <cell r="F77" t="str">
            <v/>
          </cell>
        </row>
        <row r="78">
          <cell r="B78">
            <v>71</v>
          </cell>
          <cell r="F78" t="str">
            <v/>
          </cell>
        </row>
        <row r="79">
          <cell r="B79">
            <v>72</v>
          </cell>
          <cell r="F79" t="str">
            <v/>
          </cell>
        </row>
        <row r="80">
          <cell r="B80">
            <v>73</v>
          </cell>
          <cell r="F80" t="str">
            <v/>
          </cell>
        </row>
        <row r="81">
          <cell r="B81">
            <v>74</v>
          </cell>
          <cell r="F81" t="str">
            <v/>
          </cell>
        </row>
        <row r="82">
          <cell r="B82">
            <v>75</v>
          </cell>
          <cell r="F82" t="str">
            <v/>
          </cell>
        </row>
        <row r="83">
          <cell r="B83">
            <v>76</v>
          </cell>
          <cell r="F83" t="str">
            <v/>
          </cell>
        </row>
        <row r="84">
          <cell r="B84">
            <v>77</v>
          </cell>
          <cell r="F84" t="str">
            <v/>
          </cell>
        </row>
        <row r="85">
          <cell r="B85">
            <v>78</v>
          </cell>
          <cell r="F85" t="str">
            <v/>
          </cell>
        </row>
        <row r="86">
          <cell r="B86">
            <v>79</v>
          </cell>
          <cell r="F86" t="str">
            <v/>
          </cell>
        </row>
        <row r="87">
          <cell r="B87">
            <v>80</v>
          </cell>
          <cell r="F87" t="str">
            <v/>
          </cell>
        </row>
        <row r="88">
          <cell r="B88">
            <v>81</v>
          </cell>
          <cell r="F88" t="str">
            <v/>
          </cell>
        </row>
        <row r="89">
          <cell r="B89">
            <v>82</v>
          </cell>
          <cell r="F89" t="str">
            <v/>
          </cell>
        </row>
        <row r="90">
          <cell r="B90">
            <v>83</v>
          </cell>
          <cell r="F90" t="str">
            <v/>
          </cell>
        </row>
        <row r="91">
          <cell r="B91">
            <v>84</v>
          </cell>
          <cell r="F91" t="str">
            <v/>
          </cell>
        </row>
        <row r="92">
          <cell r="B92">
            <v>85</v>
          </cell>
          <cell r="F92" t="str">
            <v/>
          </cell>
        </row>
        <row r="93">
          <cell r="B93">
            <v>86</v>
          </cell>
          <cell r="F93" t="str">
            <v/>
          </cell>
        </row>
        <row r="94">
          <cell r="B94">
            <v>87</v>
          </cell>
          <cell r="F94" t="str">
            <v/>
          </cell>
        </row>
        <row r="95">
          <cell r="B95">
            <v>88</v>
          </cell>
          <cell r="F95" t="str">
            <v/>
          </cell>
        </row>
        <row r="96">
          <cell r="B96">
            <v>89</v>
          </cell>
          <cell r="F96" t="str">
            <v/>
          </cell>
        </row>
        <row r="97">
          <cell r="B97">
            <v>90</v>
          </cell>
          <cell r="F97" t="str">
            <v/>
          </cell>
        </row>
        <row r="98">
          <cell r="B98">
            <v>91</v>
          </cell>
          <cell r="F98" t="str">
            <v/>
          </cell>
        </row>
        <row r="99">
          <cell r="B99">
            <v>92</v>
          </cell>
          <cell r="F99" t="str">
            <v/>
          </cell>
        </row>
        <row r="100">
          <cell r="B100">
            <v>93</v>
          </cell>
          <cell r="F100" t="str">
            <v/>
          </cell>
        </row>
        <row r="101">
          <cell r="B101">
            <v>94</v>
          </cell>
          <cell r="F101" t="str">
            <v/>
          </cell>
        </row>
        <row r="102">
          <cell r="B102">
            <v>95</v>
          </cell>
          <cell r="F102" t="str">
            <v/>
          </cell>
        </row>
        <row r="103">
          <cell r="B103">
            <v>96</v>
          </cell>
          <cell r="F103" t="str">
            <v/>
          </cell>
        </row>
        <row r="104">
          <cell r="B104">
            <v>97</v>
          </cell>
          <cell r="F104" t="str">
            <v/>
          </cell>
        </row>
        <row r="105">
          <cell r="B105">
            <v>98</v>
          </cell>
          <cell r="F105" t="str">
            <v/>
          </cell>
        </row>
        <row r="106">
          <cell r="B106">
            <v>99</v>
          </cell>
          <cell r="F106" t="str">
            <v/>
          </cell>
        </row>
        <row r="107">
          <cell r="B107">
            <v>100</v>
          </cell>
          <cell r="F107" t="str">
            <v/>
          </cell>
        </row>
        <row r="108">
          <cell r="B108">
            <v>101</v>
          </cell>
          <cell r="F108" t="str">
            <v/>
          </cell>
        </row>
        <row r="109">
          <cell r="B109">
            <v>102</v>
          </cell>
          <cell r="F109" t="str">
            <v/>
          </cell>
        </row>
        <row r="110">
          <cell r="B110">
            <v>103</v>
          </cell>
          <cell r="F110" t="str">
            <v/>
          </cell>
        </row>
        <row r="111">
          <cell r="B111">
            <v>104</v>
          </cell>
          <cell r="F111" t="str">
            <v/>
          </cell>
        </row>
        <row r="112">
          <cell r="B112">
            <v>105</v>
          </cell>
          <cell r="F112" t="str">
            <v/>
          </cell>
        </row>
        <row r="113">
          <cell r="B113">
            <v>106</v>
          </cell>
          <cell r="F113" t="str">
            <v/>
          </cell>
        </row>
        <row r="114">
          <cell r="B114">
            <v>107</v>
          </cell>
          <cell r="F114" t="str">
            <v/>
          </cell>
        </row>
        <row r="115">
          <cell r="B115">
            <v>108</v>
          </cell>
          <cell r="F115" t="str">
            <v/>
          </cell>
        </row>
        <row r="116">
          <cell r="B116">
            <v>109</v>
          </cell>
          <cell r="F116" t="str">
            <v/>
          </cell>
        </row>
        <row r="117">
          <cell r="B117">
            <v>110</v>
          </cell>
          <cell r="F117" t="str">
            <v/>
          </cell>
        </row>
        <row r="118">
          <cell r="B118">
            <v>111</v>
          </cell>
          <cell r="F118" t="str">
            <v/>
          </cell>
        </row>
        <row r="119">
          <cell r="B119">
            <v>112</v>
          </cell>
          <cell r="F119" t="str">
            <v/>
          </cell>
        </row>
        <row r="120">
          <cell r="B120">
            <v>113</v>
          </cell>
          <cell r="F120" t="str">
            <v/>
          </cell>
        </row>
        <row r="121">
          <cell r="B121">
            <v>114</v>
          </cell>
          <cell r="F121" t="str">
            <v/>
          </cell>
        </row>
        <row r="122">
          <cell r="B122">
            <v>115</v>
          </cell>
          <cell r="F122" t="str">
            <v/>
          </cell>
        </row>
        <row r="123">
          <cell r="B123">
            <v>116</v>
          </cell>
          <cell r="F123" t="str">
            <v/>
          </cell>
        </row>
        <row r="124">
          <cell r="B124">
            <v>117</v>
          </cell>
          <cell r="F124" t="str">
            <v/>
          </cell>
        </row>
        <row r="125">
          <cell r="B125">
            <v>118</v>
          </cell>
          <cell r="F125" t="str">
            <v/>
          </cell>
        </row>
        <row r="126">
          <cell r="B126">
            <v>119</v>
          </cell>
          <cell r="F126" t="str">
            <v/>
          </cell>
        </row>
        <row r="127">
          <cell r="B127">
            <v>120</v>
          </cell>
          <cell r="F127" t="str">
            <v/>
          </cell>
        </row>
        <row r="128">
          <cell r="B128">
            <v>121</v>
          </cell>
          <cell r="F128" t="str">
            <v/>
          </cell>
        </row>
        <row r="129">
          <cell r="B129">
            <v>122</v>
          </cell>
          <cell r="F129" t="str">
            <v/>
          </cell>
        </row>
        <row r="130">
          <cell r="B130">
            <v>123</v>
          </cell>
          <cell r="F130" t="str">
            <v/>
          </cell>
        </row>
        <row r="131">
          <cell r="B131">
            <v>124</v>
          </cell>
          <cell r="F131" t="str">
            <v/>
          </cell>
        </row>
        <row r="132">
          <cell r="B132">
            <v>125</v>
          </cell>
          <cell r="F132" t="str">
            <v/>
          </cell>
        </row>
        <row r="133">
          <cell r="B133">
            <v>126</v>
          </cell>
          <cell r="F133" t="str">
            <v/>
          </cell>
        </row>
        <row r="134">
          <cell r="B134">
            <v>127</v>
          </cell>
          <cell r="F134" t="str">
            <v/>
          </cell>
        </row>
        <row r="135">
          <cell r="B135">
            <v>128</v>
          </cell>
          <cell r="F135" t="str">
            <v/>
          </cell>
        </row>
        <row r="136">
          <cell r="B136">
            <v>129</v>
          </cell>
          <cell r="F136" t="str">
            <v/>
          </cell>
        </row>
        <row r="137">
          <cell r="B137">
            <v>130</v>
          </cell>
          <cell r="F137" t="str">
            <v/>
          </cell>
        </row>
        <row r="138">
          <cell r="B138">
            <v>131</v>
          </cell>
          <cell r="F138" t="str">
            <v/>
          </cell>
        </row>
        <row r="139">
          <cell r="B139">
            <v>132</v>
          </cell>
          <cell r="F139" t="str">
            <v/>
          </cell>
        </row>
        <row r="140">
          <cell r="B140">
            <v>133</v>
          </cell>
          <cell r="F140" t="str">
            <v/>
          </cell>
        </row>
        <row r="141">
          <cell r="B141">
            <v>134</v>
          </cell>
          <cell r="F141" t="str">
            <v/>
          </cell>
        </row>
        <row r="142">
          <cell r="B142">
            <v>135</v>
          </cell>
          <cell r="F142" t="str">
            <v/>
          </cell>
        </row>
        <row r="143">
          <cell r="B143">
            <v>136</v>
          </cell>
          <cell r="F143" t="str">
            <v/>
          </cell>
        </row>
        <row r="144">
          <cell r="B144">
            <v>137</v>
          </cell>
          <cell r="F144" t="str">
            <v/>
          </cell>
        </row>
        <row r="145">
          <cell r="B145">
            <v>138</v>
          </cell>
          <cell r="F145" t="str">
            <v/>
          </cell>
        </row>
        <row r="146">
          <cell r="B146">
            <v>139</v>
          </cell>
          <cell r="F146" t="str">
            <v/>
          </cell>
        </row>
        <row r="147">
          <cell r="B147">
            <v>140</v>
          </cell>
          <cell r="F147" t="str">
            <v/>
          </cell>
        </row>
        <row r="148">
          <cell r="B148">
            <v>141</v>
          </cell>
          <cell r="F148" t="str">
            <v/>
          </cell>
        </row>
        <row r="149">
          <cell r="B149">
            <v>142</v>
          </cell>
          <cell r="F149" t="str">
            <v/>
          </cell>
        </row>
        <row r="150">
          <cell r="B150">
            <v>143</v>
          </cell>
          <cell r="F150" t="str">
            <v/>
          </cell>
        </row>
        <row r="151">
          <cell r="B151">
            <v>144</v>
          </cell>
          <cell r="F151" t="str">
            <v/>
          </cell>
        </row>
        <row r="152">
          <cell r="B152">
            <v>145</v>
          </cell>
          <cell r="F152" t="str">
            <v/>
          </cell>
        </row>
        <row r="153">
          <cell r="B153">
            <v>146</v>
          </cell>
          <cell r="F153" t="str">
            <v/>
          </cell>
        </row>
        <row r="154">
          <cell r="B154">
            <v>147</v>
          </cell>
          <cell r="F154" t="str">
            <v/>
          </cell>
        </row>
        <row r="155">
          <cell r="B155">
            <v>148</v>
          </cell>
          <cell r="F155" t="str">
            <v/>
          </cell>
        </row>
        <row r="156">
          <cell r="B156">
            <v>149</v>
          </cell>
          <cell r="F156" t="str">
            <v/>
          </cell>
        </row>
        <row r="157">
          <cell r="B157">
            <v>150</v>
          </cell>
          <cell r="F157" t="str">
            <v/>
          </cell>
        </row>
        <row r="158">
          <cell r="B158">
            <v>151</v>
          </cell>
          <cell r="F158" t="str">
            <v/>
          </cell>
        </row>
        <row r="159">
          <cell r="B159">
            <v>152</v>
          </cell>
          <cell r="F159" t="str">
            <v/>
          </cell>
        </row>
        <row r="160">
          <cell r="B160">
            <v>153</v>
          </cell>
          <cell r="F160" t="str">
            <v/>
          </cell>
        </row>
        <row r="161">
          <cell r="B161">
            <v>154</v>
          </cell>
          <cell r="F161" t="str">
            <v/>
          </cell>
        </row>
        <row r="162">
          <cell r="B162">
            <v>155</v>
          </cell>
          <cell r="F162" t="str">
            <v/>
          </cell>
        </row>
        <row r="163">
          <cell r="B163">
            <v>156</v>
          </cell>
          <cell r="F163" t="str">
            <v/>
          </cell>
        </row>
        <row r="164">
          <cell r="B164">
            <v>157</v>
          </cell>
          <cell r="F164" t="str">
            <v/>
          </cell>
        </row>
        <row r="165">
          <cell r="B165">
            <v>158</v>
          </cell>
          <cell r="F165" t="str">
            <v/>
          </cell>
        </row>
        <row r="166">
          <cell r="B166">
            <v>159</v>
          </cell>
          <cell r="F166" t="str">
            <v/>
          </cell>
        </row>
        <row r="167">
          <cell r="B167">
            <v>160</v>
          </cell>
          <cell r="F167" t="str">
            <v/>
          </cell>
        </row>
        <row r="168">
          <cell r="B168">
            <v>161</v>
          </cell>
          <cell r="F168" t="str">
            <v/>
          </cell>
        </row>
        <row r="169">
          <cell r="B169">
            <v>162</v>
          </cell>
          <cell r="F169" t="str">
            <v/>
          </cell>
        </row>
        <row r="170">
          <cell r="B170">
            <v>163</v>
          </cell>
          <cell r="F170" t="str">
            <v/>
          </cell>
        </row>
        <row r="171">
          <cell r="B171">
            <v>164</v>
          </cell>
          <cell r="F171" t="str">
            <v/>
          </cell>
        </row>
        <row r="172">
          <cell r="B172">
            <v>165</v>
          </cell>
          <cell r="F172" t="str">
            <v/>
          </cell>
        </row>
        <row r="173">
          <cell r="B173">
            <v>166</v>
          </cell>
          <cell r="F173" t="str">
            <v/>
          </cell>
        </row>
        <row r="174">
          <cell r="B174">
            <v>167</v>
          </cell>
          <cell r="F174" t="str">
            <v/>
          </cell>
        </row>
        <row r="175">
          <cell r="B175">
            <v>168</v>
          </cell>
          <cell r="F175" t="str">
            <v/>
          </cell>
        </row>
        <row r="176">
          <cell r="B176">
            <v>169</v>
          </cell>
          <cell r="F176" t="str">
            <v/>
          </cell>
        </row>
        <row r="177">
          <cell r="B177">
            <v>170</v>
          </cell>
          <cell r="F177" t="str">
            <v/>
          </cell>
        </row>
        <row r="178">
          <cell r="B178">
            <v>171</v>
          </cell>
          <cell r="F178" t="str">
            <v/>
          </cell>
        </row>
        <row r="179">
          <cell r="B179">
            <v>172</v>
          </cell>
          <cell r="F179" t="str">
            <v/>
          </cell>
        </row>
        <row r="180">
          <cell r="B180">
            <v>173</v>
          </cell>
          <cell r="F180" t="str">
            <v/>
          </cell>
        </row>
        <row r="181">
          <cell r="B181">
            <v>174</v>
          </cell>
          <cell r="F181" t="str">
            <v/>
          </cell>
        </row>
        <row r="182">
          <cell r="B182">
            <v>175</v>
          </cell>
          <cell r="F182" t="str">
            <v/>
          </cell>
        </row>
        <row r="183">
          <cell r="B183">
            <v>176</v>
          </cell>
          <cell r="F183" t="str">
            <v/>
          </cell>
        </row>
        <row r="184">
          <cell r="B184">
            <v>177</v>
          </cell>
          <cell r="F184" t="str">
            <v/>
          </cell>
        </row>
        <row r="185">
          <cell r="B185">
            <v>178</v>
          </cell>
          <cell r="F185" t="str">
            <v/>
          </cell>
        </row>
        <row r="186">
          <cell r="B186">
            <v>179</v>
          </cell>
          <cell r="F186" t="str">
            <v/>
          </cell>
        </row>
        <row r="187">
          <cell r="B187">
            <v>180</v>
          </cell>
          <cell r="F187" t="str">
            <v/>
          </cell>
        </row>
        <row r="188">
          <cell r="B188">
            <v>181</v>
          </cell>
          <cell r="F188" t="str">
            <v/>
          </cell>
        </row>
        <row r="189">
          <cell r="B189">
            <v>182</v>
          </cell>
          <cell r="F189" t="str">
            <v/>
          </cell>
        </row>
        <row r="190">
          <cell r="B190">
            <v>183</v>
          </cell>
          <cell r="F190" t="str">
            <v/>
          </cell>
        </row>
        <row r="191">
          <cell r="B191">
            <v>184</v>
          </cell>
          <cell r="F191" t="str">
            <v/>
          </cell>
        </row>
        <row r="192">
          <cell r="B192">
            <v>185</v>
          </cell>
          <cell r="F192" t="str">
            <v/>
          </cell>
        </row>
        <row r="193">
          <cell r="B193">
            <v>186</v>
          </cell>
          <cell r="F193" t="str">
            <v/>
          </cell>
        </row>
        <row r="194">
          <cell r="B194">
            <v>187</v>
          </cell>
          <cell r="F194" t="str">
            <v/>
          </cell>
        </row>
        <row r="195">
          <cell r="B195">
            <v>188</v>
          </cell>
          <cell r="F195" t="str">
            <v/>
          </cell>
        </row>
        <row r="196">
          <cell r="B196">
            <v>189</v>
          </cell>
          <cell r="F196" t="str">
            <v/>
          </cell>
        </row>
        <row r="197">
          <cell r="B197">
            <v>190</v>
          </cell>
          <cell r="F197" t="str">
            <v/>
          </cell>
        </row>
        <row r="198">
          <cell r="B198">
            <v>191</v>
          </cell>
          <cell r="F198" t="str">
            <v/>
          </cell>
        </row>
        <row r="199">
          <cell r="B199">
            <v>192</v>
          </cell>
          <cell r="F199" t="str">
            <v/>
          </cell>
        </row>
        <row r="200">
          <cell r="B200">
            <v>193</v>
          </cell>
          <cell r="F200" t="str">
            <v/>
          </cell>
        </row>
        <row r="201">
          <cell r="B201">
            <v>194</v>
          </cell>
          <cell r="F201" t="str">
            <v/>
          </cell>
        </row>
        <row r="202">
          <cell r="B202">
            <v>195</v>
          </cell>
          <cell r="F202" t="str">
            <v/>
          </cell>
        </row>
        <row r="203">
          <cell r="B203">
            <v>196</v>
          </cell>
          <cell r="F203" t="str">
            <v/>
          </cell>
        </row>
        <row r="204">
          <cell r="B204">
            <v>197</v>
          </cell>
          <cell r="F204" t="str">
            <v/>
          </cell>
        </row>
        <row r="205">
          <cell r="B205">
            <v>198</v>
          </cell>
          <cell r="F205" t="str">
            <v/>
          </cell>
        </row>
        <row r="206">
          <cell r="B206">
            <v>199</v>
          </cell>
          <cell r="F206" t="str">
            <v/>
          </cell>
        </row>
        <row r="207">
          <cell r="B207">
            <v>200</v>
          </cell>
          <cell r="F207" t="str">
            <v/>
          </cell>
        </row>
        <row r="208">
          <cell r="B208">
            <v>201</v>
          </cell>
          <cell r="F208" t="str">
            <v/>
          </cell>
        </row>
        <row r="209">
          <cell r="B209">
            <v>202</v>
          </cell>
          <cell r="F209" t="str">
            <v/>
          </cell>
        </row>
        <row r="210">
          <cell r="B210">
            <v>203</v>
          </cell>
          <cell r="F210" t="str">
            <v/>
          </cell>
        </row>
        <row r="211">
          <cell r="B211">
            <v>204</v>
          </cell>
          <cell r="F211" t="str">
            <v/>
          </cell>
        </row>
        <row r="212">
          <cell r="B212">
            <v>205</v>
          </cell>
          <cell r="F212" t="str">
            <v/>
          </cell>
        </row>
        <row r="213">
          <cell r="B213">
            <v>206</v>
          </cell>
          <cell r="F213" t="str">
            <v/>
          </cell>
        </row>
        <row r="214">
          <cell r="B214">
            <v>207</v>
          </cell>
          <cell r="F214" t="str">
            <v/>
          </cell>
        </row>
        <row r="215">
          <cell r="B215">
            <v>208</v>
          </cell>
          <cell r="F215" t="str">
            <v/>
          </cell>
        </row>
        <row r="216">
          <cell r="B216">
            <v>209</v>
          </cell>
          <cell r="F216" t="str">
            <v/>
          </cell>
        </row>
        <row r="217">
          <cell r="B217">
            <v>210</v>
          </cell>
          <cell r="F217" t="str">
            <v/>
          </cell>
        </row>
        <row r="218">
          <cell r="B218">
            <v>211</v>
          </cell>
          <cell r="F218" t="str">
            <v/>
          </cell>
        </row>
        <row r="219">
          <cell r="B219">
            <v>212</v>
          </cell>
          <cell r="F219" t="str">
            <v/>
          </cell>
        </row>
        <row r="220">
          <cell r="B220">
            <v>213</v>
          </cell>
          <cell r="F220" t="str">
            <v/>
          </cell>
        </row>
        <row r="221">
          <cell r="B221">
            <v>214</v>
          </cell>
          <cell r="F221" t="str">
            <v/>
          </cell>
        </row>
        <row r="222">
          <cell r="B222">
            <v>215</v>
          </cell>
          <cell r="F222" t="str">
            <v/>
          </cell>
        </row>
        <row r="223">
          <cell r="B223">
            <v>216</v>
          </cell>
          <cell r="F223" t="str">
            <v/>
          </cell>
        </row>
        <row r="224">
          <cell r="B224">
            <v>217</v>
          </cell>
          <cell r="F224" t="str">
            <v/>
          </cell>
        </row>
        <row r="225">
          <cell r="B225">
            <v>218</v>
          </cell>
          <cell r="F225" t="str">
            <v/>
          </cell>
        </row>
        <row r="226">
          <cell r="B226">
            <v>219</v>
          </cell>
          <cell r="F226" t="str">
            <v/>
          </cell>
        </row>
        <row r="227">
          <cell r="B227">
            <v>220</v>
          </cell>
          <cell r="F227" t="str">
            <v/>
          </cell>
        </row>
        <row r="228">
          <cell r="B228">
            <v>221</v>
          </cell>
          <cell r="F228" t="str">
            <v/>
          </cell>
        </row>
        <row r="229">
          <cell r="B229">
            <v>222</v>
          </cell>
          <cell r="F229" t="str">
            <v/>
          </cell>
        </row>
        <row r="230">
          <cell r="B230">
            <v>223</v>
          </cell>
          <cell r="F230" t="str">
            <v/>
          </cell>
        </row>
        <row r="231">
          <cell r="B231">
            <v>224</v>
          </cell>
          <cell r="F231" t="str">
            <v/>
          </cell>
        </row>
        <row r="232">
          <cell r="B232">
            <v>225</v>
          </cell>
          <cell r="F232" t="str">
            <v/>
          </cell>
        </row>
        <row r="233">
          <cell r="B233">
            <v>226</v>
          </cell>
          <cell r="F233" t="str">
            <v/>
          </cell>
        </row>
        <row r="234">
          <cell r="B234">
            <v>227</v>
          </cell>
          <cell r="F234" t="str">
            <v/>
          </cell>
        </row>
        <row r="235">
          <cell r="B235">
            <v>228</v>
          </cell>
          <cell r="F235" t="str">
            <v/>
          </cell>
        </row>
        <row r="236">
          <cell r="B236">
            <v>229</v>
          </cell>
          <cell r="F236" t="str">
            <v/>
          </cell>
        </row>
        <row r="237">
          <cell r="B237">
            <v>230</v>
          </cell>
          <cell r="F237" t="str">
            <v/>
          </cell>
        </row>
        <row r="238">
          <cell r="B238">
            <v>231</v>
          </cell>
          <cell r="F238" t="str">
            <v/>
          </cell>
        </row>
        <row r="239">
          <cell r="B239">
            <v>232</v>
          </cell>
          <cell r="F239" t="str">
            <v/>
          </cell>
        </row>
        <row r="240">
          <cell r="B240">
            <v>233</v>
          </cell>
          <cell r="F240" t="str">
            <v/>
          </cell>
        </row>
        <row r="241">
          <cell r="B241">
            <v>234</v>
          </cell>
          <cell r="F241" t="str">
            <v/>
          </cell>
        </row>
        <row r="242">
          <cell r="B242">
            <v>235</v>
          </cell>
          <cell r="F242" t="str">
            <v/>
          </cell>
        </row>
        <row r="243">
          <cell r="B243">
            <v>236</v>
          </cell>
          <cell r="F243" t="str">
            <v/>
          </cell>
        </row>
        <row r="244">
          <cell r="B244">
            <v>237</v>
          </cell>
          <cell r="F244" t="str">
            <v/>
          </cell>
        </row>
        <row r="245">
          <cell r="B245">
            <v>238</v>
          </cell>
          <cell r="F245" t="str">
            <v/>
          </cell>
        </row>
        <row r="246">
          <cell r="B246">
            <v>239</v>
          </cell>
          <cell r="F246" t="str">
            <v/>
          </cell>
        </row>
        <row r="247">
          <cell r="B247">
            <v>240</v>
          </cell>
          <cell r="F247" t="str">
            <v/>
          </cell>
        </row>
        <row r="248">
          <cell r="B248">
            <v>241</v>
          </cell>
          <cell r="F248" t="str">
            <v/>
          </cell>
        </row>
        <row r="249">
          <cell r="B249">
            <v>242</v>
          </cell>
          <cell r="F249" t="str">
            <v/>
          </cell>
        </row>
        <row r="250">
          <cell r="B250">
            <v>243</v>
          </cell>
          <cell r="F250" t="str">
            <v/>
          </cell>
        </row>
        <row r="251">
          <cell r="B251">
            <v>244</v>
          </cell>
          <cell r="F251" t="str">
            <v/>
          </cell>
        </row>
        <row r="252">
          <cell r="B252">
            <v>245</v>
          </cell>
          <cell r="F252" t="str">
            <v/>
          </cell>
        </row>
        <row r="253">
          <cell r="B253">
            <v>246</v>
          </cell>
          <cell r="F253" t="str">
            <v/>
          </cell>
        </row>
        <row r="254">
          <cell r="B254">
            <v>247</v>
          </cell>
          <cell r="F254" t="str">
            <v/>
          </cell>
        </row>
        <row r="255">
          <cell r="B255">
            <v>248</v>
          </cell>
          <cell r="F255" t="str">
            <v/>
          </cell>
        </row>
        <row r="256">
          <cell r="B256">
            <v>249</v>
          </cell>
          <cell r="F256" t="str">
            <v/>
          </cell>
        </row>
        <row r="257">
          <cell r="B257">
            <v>250</v>
          </cell>
          <cell r="F257" t="str">
            <v/>
          </cell>
        </row>
        <row r="258">
          <cell r="B258">
            <v>251</v>
          </cell>
          <cell r="F258" t="str">
            <v/>
          </cell>
        </row>
        <row r="259">
          <cell r="B259">
            <v>252</v>
          </cell>
          <cell r="F259" t="str">
            <v/>
          </cell>
        </row>
        <row r="260">
          <cell r="B260">
            <v>253</v>
          </cell>
          <cell r="F260" t="str">
            <v/>
          </cell>
        </row>
        <row r="261">
          <cell r="B261">
            <v>254</v>
          </cell>
          <cell r="F261" t="str">
            <v/>
          </cell>
        </row>
        <row r="262">
          <cell r="B262">
            <v>255</v>
          </cell>
          <cell r="F262" t="str">
            <v/>
          </cell>
        </row>
        <row r="263">
          <cell r="B263">
            <v>256</v>
          </cell>
          <cell r="F263" t="str">
            <v/>
          </cell>
        </row>
        <row r="264">
          <cell r="B264">
            <v>257</v>
          </cell>
          <cell r="F264" t="str">
            <v/>
          </cell>
        </row>
        <row r="265">
          <cell r="B265">
            <v>258</v>
          </cell>
          <cell r="F265" t="str">
            <v/>
          </cell>
        </row>
        <row r="266">
          <cell r="B266">
            <v>259</v>
          </cell>
          <cell r="F266" t="str">
            <v/>
          </cell>
        </row>
        <row r="267">
          <cell r="B267">
            <v>260</v>
          </cell>
          <cell r="F267" t="str">
            <v/>
          </cell>
        </row>
        <row r="268">
          <cell r="B268">
            <v>261</v>
          </cell>
          <cell r="F268" t="str">
            <v/>
          </cell>
        </row>
        <row r="269">
          <cell r="B269">
            <v>262</v>
          </cell>
          <cell r="F269" t="str">
            <v/>
          </cell>
        </row>
        <row r="270">
          <cell r="B270">
            <v>263</v>
          </cell>
          <cell r="F270" t="str">
            <v/>
          </cell>
        </row>
        <row r="271">
          <cell r="B271">
            <v>264</v>
          </cell>
          <cell r="F271" t="str">
            <v/>
          </cell>
        </row>
        <row r="272">
          <cell r="B272">
            <v>265</v>
          </cell>
          <cell r="F272" t="str">
            <v/>
          </cell>
        </row>
        <row r="273">
          <cell r="B273">
            <v>266</v>
          </cell>
          <cell r="F273" t="str">
            <v/>
          </cell>
        </row>
        <row r="274">
          <cell r="B274">
            <v>267</v>
          </cell>
          <cell r="F274" t="str">
            <v/>
          </cell>
        </row>
        <row r="275">
          <cell r="B275">
            <v>268</v>
          </cell>
          <cell r="F275" t="str">
            <v/>
          </cell>
        </row>
        <row r="276">
          <cell r="B276">
            <v>269</v>
          </cell>
          <cell r="F276" t="str">
            <v/>
          </cell>
        </row>
        <row r="277">
          <cell r="B277">
            <v>270</v>
          </cell>
          <cell r="F277" t="str">
            <v/>
          </cell>
        </row>
        <row r="278">
          <cell r="B278">
            <v>271</v>
          </cell>
          <cell r="F278" t="str">
            <v/>
          </cell>
        </row>
        <row r="279">
          <cell r="B279">
            <v>272</v>
          </cell>
          <cell r="F279" t="str">
            <v/>
          </cell>
        </row>
        <row r="280">
          <cell r="B280">
            <v>273</v>
          </cell>
          <cell r="F280" t="str">
            <v/>
          </cell>
        </row>
        <row r="281">
          <cell r="B281">
            <v>274</v>
          </cell>
          <cell r="F281" t="str">
            <v/>
          </cell>
        </row>
        <row r="282">
          <cell r="B282">
            <v>275</v>
          </cell>
          <cell r="F282" t="str">
            <v/>
          </cell>
        </row>
        <row r="283">
          <cell r="B283">
            <v>276</v>
          </cell>
          <cell r="F283" t="str">
            <v/>
          </cell>
        </row>
        <row r="284">
          <cell r="B284">
            <v>277</v>
          </cell>
          <cell r="F284" t="str">
            <v/>
          </cell>
        </row>
        <row r="285">
          <cell r="B285">
            <v>278</v>
          </cell>
          <cell r="F285" t="str">
            <v/>
          </cell>
        </row>
        <row r="286">
          <cell r="B286">
            <v>279</v>
          </cell>
          <cell r="F286" t="str">
            <v/>
          </cell>
        </row>
        <row r="287">
          <cell r="B287">
            <v>280</v>
          </cell>
          <cell r="F287" t="str">
            <v/>
          </cell>
        </row>
        <row r="288">
          <cell r="B288">
            <v>281</v>
          </cell>
          <cell r="F288" t="str">
            <v/>
          </cell>
        </row>
        <row r="289">
          <cell r="B289">
            <v>282</v>
          </cell>
          <cell r="F289" t="str">
            <v/>
          </cell>
        </row>
        <row r="290">
          <cell r="B290">
            <v>283</v>
          </cell>
          <cell r="F290" t="str">
            <v/>
          </cell>
        </row>
        <row r="291">
          <cell r="B291">
            <v>284</v>
          </cell>
          <cell r="F291" t="str">
            <v/>
          </cell>
        </row>
        <row r="292">
          <cell r="B292">
            <v>285</v>
          </cell>
          <cell r="F292" t="str">
            <v/>
          </cell>
        </row>
        <row r="293">
          <cell r="B293">
            <v>286</v>
          </cell>
          <cell r="F293" t="str">
            <v/>
          </cell>
        </row>
        <row r="294">
          <cell r="B294">
            <v>287</v>
          </cell>
          <cell r="F294" t="str">
            <v/>
          </cell>
        </row>
        <row r="295">
          <cell r="B295">
            <v>288</v>
          </cell>
          <cell r="F295" t="str">
            <v/>
          </cell>
        </row>
        <row r="296">
          <cell r="B296">
            <v>289</v>
          </cell>
          <cell r="F296" t="str">
            <v/>
          </cell>
        </row>
        <row r="297">
          <cell r="B297">
            <v>290</v>
          </cell>
          <cell r="F297" t="str">
            <v/>
          </cell>
        </row>
        <row r="298">
          <cell r="B298">
            <v>291</v>
          </cell>
          <cell r="F298" t="str">
            <v/>
          </cell>
        </row>
        <row r="299">
          <cell r="B299">
            <v>292</v>
          </cell>
          <cell r="F299" t="str">
            <v/>
          </cell>
        </row>
        <row r="300">
          <cell r="B300">
            <v>293</v>
          </cell>
          <cell r="F300" t="str">
            <v/>
          </cell>
        </row>
        <row r="301">
          <cell r="B301">
            <v>294</v>
          </cell>
          <cell r="F301" t="str">
            <v/>
          </cell>
        </row>
        <row r="302">
          <cell r="B302">
            <v>295</v>
          </cell>
          <cell r="F302" t="str">
            <v/>
          </cell>
        </row>
        <row r="303">
          <cell r="B303">
            <v>296</v>
          </cell>
          <cell r="F303" t="str">
            <v/>
          </cell>
        </row>
        <row r="304">
          <cell r="B304">
            <v>297</v>
          </cell>
          <cell r="F304" t="str">
            <v/>
          </cell>
        </row>
        <row r="305">
          <cell r="B305">
            <v>298</v>
          </cell>
          <cell r="F305" t="str">
            <v/>
          </cell>
        </row>
        <row r="306">
          <cell r="B306">
            <v>299</v>
          </cell>
          <cell r="F306" t="str">
            <v/>
          </cell>
        </row>
        <row r="307">
          <cell r="B307">
            <v>300</v>
          </cell>
          <cell r="F307" t="str">
            <v/>
          </cell>
        </row>
        <row r="308">
          <cell r="B308">
            <v>301</v>
          </cell>
          <cell r="F308" t="str">
            <v/>
          </cell>
        </row>
        <row r="309">
          <cell r="B309">
            <v>302</v>
          </cell>
          <cell r="F309" t="str">
            <v/>
          </cell>
        </row>
        <row r="310">
          <cell r="B310">
            <v>303</v>
          </cell>
          <cell r="F310" t="str">
            <v/>
          </cell>
        </row>
        <row r="311">
          <cell r="B311">
            <v>304</v>
          </cell>
          <cell r="F311" t="str">
            <v/>
          </cell>
        </row>
        <row r="312">
          <cell r="B312">
            <v>305</v>
          </cell>
          <cell r="F312" t="str">
            <v/>
          </cell>
        </row>
        <row r="313">
          <cell r="B313">
            <v>306</v>
          </cell>
          <cell r="F313" t="str">
            <v/>
          </cell>
        </row>
        <row r="314">
          <cell r="B314">
            <v>307</v>
          </cell>
          <cell r="F314" t="str">
            <v/>
          </cell>
        </row>
        <row r="315">
          <cell r="B315">
            <v>308</v>
          </cell>
          <cell r="F315" t="str">
            <v/>
          </cell>
        </row>
        <row r="316">
          <cell r="B316">
            <v>309</v>
          </cell>
          <cell r="F316" t="str">
            <v/>
          </cell>
        </row>
        <row r="317">
          <cell r="B317">
            <v>310</v>
          </cell>
          <cell r="F317" t="str">
            <v/>
          </cell>
        </row>
        <row r="318">
          <cell r="B318">
            <v>311</v>
          </cell>
          <cell r="F318" t="str">
            <v/>
          </cell>
        </row>
        <row r="319">
          <cell r="B319">
            <v>312</v>
          </cell>
          <cell r="F319" t="str">
            <v/>
          </cell>
        </row>
        <row r="320">
          <cell r="B320">
            <v>313</v>
          </cell>
          <cell r="F320" t="str">
            <v/>
          </cell>
        </row>
        <row r="321">
          <cell r="B321">
            <v>314</v>
          </cell>
          <cell r="F321" t="str">
            <v/>
          </cell>
        </row>
        <row r="322">
          <cell r="B322">
            <v>315</v>
          </cell>
          <cell r="F322" t="str">
            <v/>
          </cell>
        </row>
        <row r="323">
          <cell r="B323">
            <v>316</v>
          </cell>
          <cell r="F323" t="str">
            <v/>
          </cell>
        </row>
        <row r="324">
          <cell r="B324">
            <v>317</v>
          </cell>
          <cell r="F324" t="str">
            <v/>
          </cell>
        </row>
        <row r="325">
          <cell r="B325">
            <v>318</v>
          </cell>
          <cell r="F325" t="str">
            <v/>
          </cell>
        </row>
        <row r="326">
          <cell r="B326">
            <v>319</v>
          </cell>
          <cell r="F326" t="str">
            <v/>
          </cell>
        </row>
      </sheetData>
      <sheetData sheetId="11">
        <row r="15">
          <cell r="B15">
            <v>1</v>
          </cell>
          <cell r="E15" t="str">
            <v>Фантаст</v>
          </cell>
        </row>
        <row r="16">
          <cell r="B16">
            <v>2</v>
          </cell>
          <cell r="E16" t="str">
            <v>Театрал</v>
          </cell>
        </row>
        <row r="17">
          <cell r="B17">
            <v>3</v>
          </cell>
          <cell r="E17" t="str">
            <v/>
          </cell>
        </row>
        <row r="18">
          <cell r="B18">
            <v>4</v>
          </cell>
          <cell r="E18" t="str">
            <v/>
          </cell>
        </row>
        <row r="19">
          <cell r="B19">
            <v>5</v>
          </cell>
          <cell r="E19" t="str">
            <v/>
          </cell>
        </row>
        <row r="20">
          <cell r="B20">
            <v>6</v>
          </cell>
          <cell r="E20" t="str">
            <v/>
          </cell>
        </row>
        <row r="21">
          <cell r="B21">
            <v>7</v>
          </cell>
          <cell r="E21" t="str">
            <v/>
          </cell>
        </row>
        <row r="22">
          <cell r="B22">
            <v>8</v>
          </cell>
          <cell r="E22" t="str">
            <v/>
          </cell>
        </row>
        <row r="23">
          <cell r="B23">
            <v>9</v>
          </cell>
          <cell r="E23" t="str">
            <v/>
          </cell>
        </row>
        <row r="24">
          <cell r="B24">
            <v>10</v>
          </cell>
          <cell r="E24" t="str">
            <v/>
          </cell>
        </row>
        <row r="25">
          <cell r="B25">
            <v>11</v>
          </cell>
          <cell r="E25" t="str">
            <v/>
          </cell>
        </row>
        <row r="26">
          <cell r="B26">
            <v>12</v>
          </cell>
          <cell r="E26" t="str">
            <v/>
          </cell>
        </row>
        <row r="27">
          <cell r="B27">
            <v>13</v>
          </cell>
          <cell r="E27" t="str">
            <v/>
          </cell>
        </row>
        <row r="28">
          <cell r="B28">
            <v>14</v>
          </cell>
          <cell r="E28" t="str">
            <v/>
          </cell>
        </row>
        <row r="29">
          <cell r="B29">
            <v>15</v>
          </cell>
          <cell r="E29" t="str">
            <v/>
          </cell>
        </row>
        <row r="30">
          <cell r="B30">
            <v>16</v>
          </cell>
          <cell r="E30" t="str">
            <v/>
          </cell>
        </row>
        <row r="31">
          <cell r="B31">
            <v>17</v>
          </cell>
          <cell r="E31" t="str">
            <v/>
          </cell>
        </row>
        <row r="32">
          <cell r="B32">
            <v>18</v>
          </cell>
          <cell r="E32" t="str">
            <v/>
          </cell>
        </row>
        <row r="33">
          <cell r="B33">
            <v>19</v>
          </cell>
          <cell r="E33" t="str">
            <v/>
          </cell>
        </row>
        <row r="34">
          <cell r="B34">
            <v>20</v>
          </cell>
          <cell r="E34" t="str">
            <v/>
          </cell>
        </row>
        <row r="35">
          <cell r="B35">
            <v>21</v>
          </cell>
          <cell r="E35" t="str">
            <v/>
          </cell>
        </row>
        <row r="36">
          <cell r="B36">
            <v>22</v>
          </cell>
          <cell r="E36" t="str">
            <v/>
          </cell>
        </row>
        <row r="37">
          <cell r="B37">
            <v>23</v>
          </cell>
          <cell r="E37" t="str">
            <v/>
          </cell>
        </row>
        <row r="38">
          <cell r="B38">
            <v>24</v>
          </cell>
          <cell r="E38" t="str">
            <v/>
          </cell>
        </row>
        <row r="39">
          <cell r="B39">
            <v>25</v>
          </cell>
          <cell r="E39" t="str">
            <v/>
          </cell>
        </row>
        <row r="40">
          <cell r="B40">
            <v>26</v>
          </cell>
          <cell r="E40" t="str">
            <v/>
          </cell>
        </row>
        <row r="41">
          <cell r="B41">
            <v>27</v>
          </cell>
          <cell r="E41" t="str">
            <v/>
          </cell>
        </row>
        <row r="42">
          <cell r="B42">
            <v>28</v>
          </cell>
          <cell r="E42" t="str">
            <v/>
          </cell>
        </row>
        <row r="43">
          <cell r="B43">
            <v>29</v>
          </cell>
          <cell r="E43" t="str">
            <v/>
          </cell>
        </row>
        <row r="44">
          <cell r="B44">
            <v>30</v>
          </cell>
          <cell r="E44" t="str">
            <v/>
          </cell>
        </row>
        <row r="45">
          <cell r="B45">
            <v>31</v>
          </cell>
          <cell r="E45" t="str">
            <v/>
          </cell>
        </row>
        <row r="46">
          <cell r="B46">
            <v>32</v>
          </cell>
          <cell r="E46" t="str">
            <v/>
          </cell>
        </row>
        <row r="47">
          <cell r="B47">
            <v>33</v>
          </cell>
          <cell r="E47" t="str">
            <v/>
          </cell>
        </row>
        <row r="48">
          <cell r="B48">
            <v>34</v>
          </cell>
          <cell r="E48" t="str">
            <v/>
          </cell>
        </row>
        <row r="49">
          <cell r="B49">
            <v>35</v>
          </cell>
          <cell r="E49" t="str">
            <v/>
          </cell>
        </row>
        <row r="50">
          <cell r="B50">
            <v>36</v>
          </cell>
          <cell r="E50" t="str">
            <v/>
          </cell>
        </row>
        <row r="51">
          <cell r="B51">
            <v>37</v>
          </cell>
          <cell r="E51" t="str">
            <v/>
          </cell>
        </row>
        <row r="52">
          <cell r="B52">
            <v>38</v>
          </cell>
          <cell r="E52" t="str">
            <v/>
          </cell>
        </row>
        <row r="53">
          <cell r="B53">
            <v>39</v>
          </cell>
          <cell r="E53" t="str">
            <v/>
          </cell>
        </row>
        <row r="54">
          <cell r="B54">
            <v>40</v>
          </cell>
          <cell r="E54" t="str">
            <v/>
          </cell>
        </row>
      </sheetData>
      <sheetData sheetId="12">
        <row r="1">
          <cell r="A1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P37"/>
  <sheetViews>
    <sheetView zoomScalePageLayoutView="0" workbookViewId="0" topLeftCell="A1">
      <selection activeCell="X20" sqref="X20"/>
    </sheetView>
  </sheetViews>
  <sheetFormatPr defaultColWidth="9.140625" defaultRowHeight="15"/>
  <cols>
    <col min="2" max="2" width="4.57421875" style="0" customWidth="1"/>
    <col min="4" max="4" width="28.8515625" style="0" customWidth="1"/>
    <col min="6" max="8" width="9.57421875" style="0" customWidth="1"/>
    <col min="9" max="10" width="12.421875" style="0" customWidth="1"/>
    <col min="11" max="11" width="6.421875" style="0" customWidth="1"/>
    <col min="12" max="14" width="6.00390625" style="0" customWidth="1"/>
    <col min="15" max="16" width="8.57421875" style="0" customWidth="1"/>
  </cols>
  <sheetData>
    <row r="2" ht="21">
      <c r="B2" s="1" t="s">
        <v>16</v>
      </c>
    </row>
    <row r="3" spans="3:16" ht="15" customHeight="1">
      <c r="C3" s="2">
        <f>B3+1</f>
        <v>1</v>
      </c>
      <c r="D3" s="2">
        <f aca="true" t="shared" si="0" ref="D3:P3">C3+1</f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  <c r="M3" s="2">
        <f t="shared" si="0"/>
        <v>11</v>
      </c>
      <c r="N3" s="2">
        <f t="shared" si="0"/>
        <v>12</v>
      </c>
      <c r="O3" s="2">
        <f t="shared" si="0"/>
        <v>13</v>
      </c>
      <c r="P3" s="2">
        <f t="shared" si="0"/>
        <v>14</v>
      </c>
    </row>
    <row r="4" spans="2:16" ht="18.75" customHeight="1">
      <c r="B4" s="37" t="s">
        <v>0</v>
      </c>
      <c r="C4" s="37" t="s">
        <v>6</v>
      </c>
      <c r="D4" s="38" t="s">
        <v>17</v>
      </c>
      <c r="E4" s="37" t="s">
        <v>18</v>
      </c>
      <c r="F4" s="37"/>
      <c r="G4" s="37"/>
      <c r="H4" s="37"/>
      <c r="I4" s="37" t="s">
        <v>19</v>
      </c>
      <c r="J4" s="37"/>
      <c r="K4" s="37" t="s">
        <v>20</v>
      </c>
      <c r="L4" s="37"/>
      <c r="M4" s="37"/>
      <c r="N4" s="37"/>
      <c r="O4" s="37" t="s">
        <v>21</v>
      </c>
      <c r="P4" s="37"/>
    </row>
    <row r="5" spans="2:16" ht="18.75" customHeight="1">
      <c r="B5" s="37"/>
      <c r="C5" s="37"/>
      <c r="D5" s="39"/>
      <c r="E5" s="41" t="s">
        <v>22</v>
      </c>
      <c r="F5" s="41" t="s">
        <v>23</v>
      </c>
      <c r="G5" s="41" t="s">
        <v>24</v>
      </c>
      <c r="H5" s="41" t="s">
        <v>25</v>
      </c>
      <c r="I5" s="41" t="s">
        <v>26</v>
      </c>
      <c r="J5" s="41" t="s">
        <v>27</v>
      </c>
      <c r="K5" s="41" t="str">
        <f>"Всего: "&amp;TEXT(SUM(K9:K37),0)</f>
        <v>Всего: 0</v>
      </c>
      <c r="L5" s="41" t="s">
        <v>29</v>
      </c>
      <c r="M5" s="41" t="s">
        <v>30</v>
      </c>
      <c r="N5" s="41" t="s">
        <v>31</v>
      </c>
      <c r="O5" s="41" t="s">
        <v>9</v>
      </c>
      <c r="P5" s="41"/>
    </row>
    <row r="6" spans="2:16" ht="18.75" customHeight="1">
      <c r="B6" s="37"/>
      <c r="C6" s="37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" t="s">
        <v>32</v>
      </c>
      <c r="P6" s="4" t="s">
        <v>12</v>
      </c>
    </row>
    <row r="7" ht="15" customHeight="1"/>
    <row r="8" ht="15">
      <c r="B8" s="5"/>
    </row>
    <row r="9" spans="2:16" ht="15">
      <c r="B9" s="3">
        <f>B8+1</f>
        <v>1</v>
      </c>
      <c r="C9" s="6" t="s">
        <v>33</v>
      </c>
      <c r="D9" s="6"/>
      <c r="E9" s="6"/>
      <c r="F9" s="6"/>
      <c r="G9" s="6"/>
      <c r="H9" s="6"/>
      <c r="I9" s="6"/>
      <c r="J9" s="7" t="str">
        <f>IF(C9="","",IF(COUNTIF(J$8:J8,IF(I9="",C9&amp;"-"&amp;TEXT(IF(E9=0,1,E9),0)&amp;"-"&amp;TEXT(F9,0),I9))&gt;0,"Дубль!",IF(I9="",C9&amp;"-"&amp;TEXT(IF(E9=0,1,E9),0)&amp;"-"&amp;TEXT(F9,0),I9)))</f>
        <v>Сам-1-0</v>
      </c>
      <c r="K9" s="6"/>
      <c r="L9" s="6"/>
      <c r="M9" s="6"/>
      <c r="N9" s="7">
        <f>K9-L9-M9</f>
        <v>0</v>
      </c>
      <c r="O9" s="8" t="s">
        <v>34</v>
      </c>
      <c r="P9" s="9">
        <v>0</v>
      </c>
    </row>
    <row r="10" spans="2:16" ht="15">
      <c r="B10" s="3">
        <f aca="true" t="shared" si="1" ref="B10:B37">B9+1</f>
        <v>2</v>
      </c>
      <c r="C10" s="6" t="s">
        <v>35</v>
      </c>
      <c r="D10" s="6"/>
      <c r="E10" s="6"/>
      <c r="F10" s="6"/>
      <c r="G10" s="6"/>
      <c r="H10" s="6"/>
      <c r="I10" s="6"/>
      <c r="J10" s="7" t="str">
        <f>IF(C10="","",IF(COUNTIF(J$8:J9,IF(I10="",C10&amp;"-"&amp;TEXT(IF(E10=0,1,E10),0)&amp;"-"&amp;TEXT(F10,0),I10))&gt;0,"Дубль!",IF(I10="",C10&amp;"-"&amp;TEXT(IF(E10=0,1,E10),0)&amp;"-"&amp;TEXT(F10,0),I10)))</f>
        <v>Школа-1-0</v>
      </c>
      <c r="K10" s="6"/>
      <c r="L10" s="6"/>
      <c r="M10" s="6"/>
      <c r="N10" s="7">
        <f aca="true" t="shared" si="2" ref="N10:N37">K10-L10-M10</f>
        <v>0</v>
      </c>
      <c r="O10" s="8" t="s">
        <v>34</v>
      </c>
      <c r="P10" s="9">
        <v>1500</v>
      </c>
    </row>
    <row r="11" spans="2:16" ht="15">
      <c r="B11" s="3">
        <f t="shared" si="1"/>
        <v>3</v>
      </c>
      <c r="C11" s="6" t="s">
        <v>36</v>
      </c>
      <c r="D11" s="6"/>
      <c r="E11" s="6">
        <v>2</v>
      </c>
      <c r="F11" s="6">
        <v>2</v>
      </c>
      <c r="G11" s="6" t="s">
        <v>37</v>
      </c>
      <c r="H11" s="6" t="s">
        <v>37</v>
      </c>
      <c r="I11" s="6"/>
      <c r="J11" s="7" t="str">
        <f>IF(C11="","",IF(COUNTIF(J$8:J10,IF(I11="",C11&amp;"-"&amp;TEXT(IF(E11=0,1,E11),0)&amp;"-"&amp;TEXT(F11,0),I11))&gt;0,"Дубль!",IF(I11="",C11&amp;"-"&amp;TEXT(IF(E11=0,1,E11),0)&amp;"-"&amp;TEXT(F11,0),I11)))</f>
        <v>КАПО-2-2</v>
      </c>
      <c r="K11" s="6"/>
      <c r="L11" s="6"/>
      <c r="M11" s="6"/>
      <c r="N11" s="7">
        <f t="shared" si="2"/>
        <v>0</v>
      </c>
      <c r="O11" s="8" t="s">
        <v>38</v>
      </c>
      <c r="P11" s="9">
        <v>600</v>
      </c>
    </row>
    <row r="12" spans="2:16" ht="15">
      <c r="B12" s="3">
        <f t="shared" si="1"/>
        <v>4</v>
      </c>
      <c r="C12" s="6" t="s">
        <v>36</v>
      </c>
      <c r="D12" s="6"/>
      <c r="E12" s="6">
        <v>2</v>
      </c>
      <c r="F12" s="6">
        <v>2</v>
      </c>
      <c r="G12" s="6" t="s">
        <v>37</v>
      </c>
      <c r="H12" s="6" t="s">
        <v>37</v>
      </c>
      <c r="I12" s="6" t="s">
        <v>39</v>
      </c>
      <c r="J12" s="7" t="str">
        <f>IF(C12="","",IF(COUNTIF(J$8:J11,IF(I12="",C12&amp;"-"&amp;TEXT(IF(E12=0,1,E12),0)&amp;"-"&amp;TEXT(F12,0),I12))&gt;0,"Дубль!",IF(I12="",C12&amp;"-"&amp;TEXT(IF(E12=0,1,E12),0)&amp;"-"&amp;TEXT(F12,0),I12)))</f>
        <v>КАПО-2-2-У</v>
      </c>
      <c r="K12" s="6"/>
      <c r="L12" s="6"/>
      <c r="M12" s="6"/>
      <c r="N12" s="7">
        <f t="shared" si="2"/>
        <v>0</v>
      </c>
      <c r="O12" s="8" t="s">
        <v>38</v>
      </c>
      <c r="P12" s="9">
        <v>700</v>
      </c>
    </row>
    <row r="13" spans="2:16" ht="15">
      <c r="B13" s="3">
        <f t="shared" si="1"/>
        <v>5</v>
      </c>
      <c r="C13" s="6" t="s">
        <v>36</v>
      </c>
      <c r="D13" s="6"/>
      <c r="E13" s="6">
        <v>2</v>
      </c>
      <c r="F13" s="6">
        <v>3</v>
      </c>
      <c r="G13" s="6" t="s">
        <v>37</v>
      </c>
      <c r="H13" s="6" t="s">
        <v>37</v>
      </c>
      <c r="I13" s="6"/>
      <c r="J13" s="7" t="str">
        <f>IF(C13="","",IF(COUNTIF(J$8:J12,IF(I13="",C13&amp;"-"&amp;TEXT(IF(E13=0,1,E13),0)&amp;"-"&amp;TEXT(F13,0),I13))&gt;0,"Дубль!",IF(I13="",C13&amp;"-"&amp;TEXT(IF(E13=0,1,E13),0)&amp;"-"&amp;TEXT(F13,0),I13)))</f>
        <v>КАПО-2-3</v>
      </c>
      <c r="K13" s="6"/>
      <c r="L13" s="6"/>
      <c r="M13" s="6"/>
      <c r="N13" s="7">
        <f t="shared" si="2"/>
        <v>0</v>
      </c>
      <c r="O13" s="8" t="s">
        <v>38</v>
      </c>
      <c r="P13" s="9">
        <v>550</v>
      </c>
    </row>
    <row r="14" spans="2:16" ht="15">
      <c r="B14" s="3">
        <f t="shared" si="1"/>
        <v>6</v>
      </c>
      <c r="C14" s="6" t="s">
        <v>36</v>
      </c>
      <c r="D14" s="6"/>
      <c r="E14" s="6">
        <v>2</v>
      </c>
      <c r="F14" s="6">
        <v>2</v>
      </c>
      <c r="G14" s="6" t="s">
        <v>37</v>
      </c>
      <c r="H14" s="6" t="s">
        <v>37</v>
      </c>
      <c r="I14" s="6" t="s">
        <v>40</v>
      </c>
      <c r="J14" s="7" t="str">
        <f>IF(C14="","",IF(COUNTIF(J$8:J13,IF(I14="",C14&amp;"-"&amp;TEXT(IF(E14=0,1,E14),0)&amp;"-"&amp;TEXT(F14,0),I14))&gt;0,"Дубль!",IF(I14="",C14&amp;"-"&amp;TEXT(IF(E14=0,1,E14),0)&amp;"-"&amp;TEXT(F14,0),I14)))</f>
        <v>КАПО-2-2-К</v>
      </c>
      <c r="K14" s="6"/>
      <c r="L14" s="6"/>
      <c r="M14" s="6"/>
      <c r="N14" s="7">
        <f t="shared" si="2"/>
        <v>0</v>
      </c>
      <c r="O14" s="8" t="s">
        <v>38</v>
      </c>
      <c r="P14" s="9">
        <v>900</v>
      </c>
    </row>
    <row r="15" spans="2:16" ht="15">
      <c r="B15" s="3">
        <f t="shared" si="1"/>
        <v>7</v>
      </c>
      <c r="C15" s="6" t="s">
        <v>36</v>
      </c>
      <c r="D15" s="6"/>
      <c r="E15" s="6">
        <v>2</v>
      </c>
      <c r="F15" s="6">
        <v>2</v>
      </c>
      <c r="G15" s="6" t="s">
        <v>37</v>
      </c>
      <c r="H15" s="6" t="s">
        <v>37</v>
      </c>
      <c r="I15" s="6" t="s">
        <v>41</v>
      </c>
      <c r="J15" s="7" t="str">
        <f>IF(C15="","",IF(COUNTIF(J$8:J14,IF(I15="",C15&amp;"-"&amp;TEXT(IF(E15=0,1,E15),0)&amp;"-"&amp;TEXT(F15,0),I15))&gt;0,"Дубль!",IF(I15="",C15&amp;"-"&amp;TEXT(IF(E15=0,1,E15),0)&amp;"-"&amp;TEXT(F15,0),I15)))</f>
        <v>КАПО-2-2-Б</v>
      </c>
      <c r="K15" s="6"/>
      <c r="L15" s="6"/>
      <c r="M15" s="6"/>
      <c r="N15" s="7">
        <f t="shared" si="2"/>
        <v>0</v>
      </c>
      <c r="O15" s="8" t="s">
        <v>38</v>
      </c>
      <c r="P15" s="9">
        <v>925</v>
      </c>
    </row>
    <row r="16" spans="2:16" ht="15">
      <c r="B16" s="3">
        <f t="shared" si="1"/>
        <v>8</v>
      </c>
      <c r="C16" s="6"/>
      <c r="D16" s="6"/>
      <c r="E16" s="6"/>
      <c r="F16" s="6"/>
      <c r="G16" s="6"/>
      <c r="H16" s="6"/>
      <c r="I16" s="6"/>
      <c r="J16" s="7">
        <f>IF(C16="","",IF(COUNTIF(J$8:J15,IF(I16="",C16&amp;"-"&amp;TEXT(IF(E16=0,1,E16),0)&amp;"-"&amp;TEXT(F16,0),I16))&gt;0,"Дубль!",IF(I16="",C16&amp;"-"&amp;TEXT(IF(E16=0,1,E16),0)&amp;"-"&amp;TEXT(F16,0),I16)))</f>
      </c>
      <c r="K16" s="6"/>
      <c r="L16" s="6"/>
      <c r="M16" s="6"/>
      <c r="N16" s="7">
        <f t="shared" si="2"/>
        <v>0</v>
      </c>
      <c r="O16" s="8"/>
      <c r="P16" s="9"/>
    </row>
    <row r="17" spans="2:16" ht="15">
      <c r="B17" s="3">
        <f t="shared" si="1"/>
        <v>9</v>
      </c>
      <c r="C17" s="6"/>
      <c r="D17" s="6"/>
      <c r="E17" s="6"/>
      <c r="F17" s="6"/>
      <c r="G17" s="6"/>
      <c r="H17" s="6"/>
      <c r="I17" s="6"/>
      <c r="J17" s="7">
        <f>IF(C17="","",IF(COUNTIF(J$8:J16,IF(I17="",C17&amp;"-"&amp;TEXT(IF(E17=0,1,E17),0)&amp;"-"&amp;TEXT(F17,0),I17))&gt;0,"Дубль!",IF(I17="",C17&amp;"-"&amp;TEXT(IF(E17=0,1,E17),0)&amp;"-"&amp;TEXT(F17,0),I17)))</f>
      </c>
      <c r="K17" s="6"/>
      <c r="L17" s="6"/>
      <c r="M17" s="6"/>
      <c r="N17" s="7">
        <f t="shared" si="2"/>
        <v>0</v>
      </c>
      <c r="O17" s="8"/>
      <c r="P17" s="9"/>
    </row>
    <row r="18" spans="2:16" ht="15">
      <c r="B18" s="3">
        <f t="shared" si="1"/>
        <v>10</v>
      </c>
      <c r="C18" s="6"/>
      <c r="D18" s="6"/>
      <c r="E18" s="6"/>
      <c r="F18" s="6"/>
      <c r="G18" s="6"/>
      <c r="H18" s="6"/>
      <c r="I18" s="6"/>
      <c r="J18" s="7">
        <f>IF(C18="","",IF(COUNTIF(J$8:J17,IF(I18="",C18&amp;"-"&amp;TEXT(IF(E18=0,1,E18),0)&amp;"-"&amp;TEXT(F18,0),I18))&gt;0,"Дубль!",IF(I18="",C18&amp;"-"&amp;TEXT(IF(E18=0,1,E18),0)&amp;"-"&amp;TEXT(F18,0),I18)))</f>
      </c>
      <c r="K18" s="6"/>
      <c r="L18" s="6"/>
      <c r="M18" s="6"/>
      <c r="N18" s="7">
        <f t="shared" si="2"/>
        <v>0</v>
      </c>
      <c r="O18" s="8"/>
      <c r="P18" s="9"/>
    </row>
    <row r="19" spans="2:16" ht="15">
      <c r="B19" s="3">
        <f t="shared" si="1"/>
        <v>11</v>
      </c>
      <c r="C19" s="6"/>
      <c r="D19" s="6"/>
      <c r="E19" s="6"/>
      <c r="F19" s="6"/>
      <c r="G19" s="6"/>
      <c r="H19" s="6"/>
      <c r="I19" s="6"/>
      <c r="J19" s="7">
        <f>IF(C19="","",IF(COUNTIF(J$8:J18,IF(I19="",C19&amp;"-"&amp;TEXT(IF(E19=0,1,E19),0)&amp;"-"&amp;TEXT(F19,0),I19))&gt;0,"Дубль!",IF(I19="",C19&amp;"-"&amp;TEXT(IF(E19=0,1,E19),0)&amp;"-"&amp;TEXT(F19,0),I19)))</f>
      </c>
      <c r="K19" s="6"/>
      <c r="L19" s="6"/>
      <c r="M19" s="6"/>
      <c r="N19" s="7">
        <f t="shared" si="2"/>
        <v>0</v>
      </c>
      <c r="O19" s="8"/>
      <c r="P19" s="9"/>
    </row>
    <row r="20" spans="2:16" ht="15">
      <c r="B20" s="3">
        <f t="shared" si="1"/>
        <v>12</v>
      </c>
      <c r="C20" s="6"/>
      <c r="D20" s="6"/>
      <c r="E20" s="6"/>
      <c r="F20" s="6"/>
      <c r="G20" s="6"/>
      <c r="H20" s="6"/>
      <c r="I20" s="6"/>
      <c r="J20" s="7">
        <f>IF(C20="","",IF(COUNTIF(J$8:J19,IF(I20="",C20&amp;"-"&amp;TEXT(IF(E20=0,1,E20),0)&amp;"-"&amp;TEXT(F20,0),I20))&gt;0,"Дубль!",IF(I20="",C20&amp;"-"&amp;TEXT(IF(E20=0,1,E20),0)&amp;"-"&amp;TEXT(F20,0),I20)))</f>
      </c>
      <c r="K20" s="6"/>
      <c r="L20" s="6"/>
      <c r="M20" s="6"/>
      <c r="N20" s="7">
        <f t="shared" si="2"/>
        <v>0</v>
      </c>
      <c r="O20" s="8"/>
      <c r="P20" s="9"/>
    </row>
    <row r="21" spans="2:16" ht="15">
      <c r="B21" s="3">
        <f t="shared" si="1"/>
        <v>13</v>
      </c>
      <c r="C21" s="6"/>
      <c r="D21" s="6"/>
      <c r="E21" s="6"/>
      <c r="F21" s="6"/>
      <c r="G21" s="6"/>
      <c r="H21" s="6"/>
      <c r="I21" s="6"/>
      <c r="J21" s="7">
        <f>IF(C21="","",IF(COUNTIF(J$8:J20,IF(I21="",C21&amp;"-"&amp;TEXT(IF(E21=0,1,E21),0)&amp;"-"&amp;TEXT(F21,0),I21))&gt;0,"Дубль!",IF(I21="",C21&amp;"-"&amp;TEXT(IF(E21=0,1,E21),0)&amp;"-"&amp;TEXT(F21,0),I21)))</f>
      </c>
      <c r="K21" s="6"/>
      <c r="L21" s="6"/>
      <c r="M21" s="6"/>
      <c r="N21" s="7">
        <f t="shared" si="2"/>
        <v>0</v>
      </c>
      <c r="O21" s="8"/>
      <c r="P21" s="9"/>
    </row>
    <row r="22" spans="2:16" ht="15">
      <c r="B22" s="3">
        <f t="shared" si="1"/>
        <v>14</v>
      </c>
      <c r="C22" s="6"/>
      <c r="D22" s="6"/>
      <c r="E22" s="6"/>
      <c r="F22" s="6"/>
      <c r="G22" s="6"/>
      <c r="H22" s="6"/>
      <c r="I22" s="6"/>
      <c r="J22" s="7">
        <f>IF(C22="","",IF(COUNTIF(J$8:J21,IF(I22="",C22&amp;"-"&amp;TEXT(IF(E22=0,1,E22),0)&amp;"-"&amp;TEXT(F22,0),I22))&gt;0,"Дубль!",IF(I22="",C22&amp;"-"&amp;TEXT(IF(E22=0,1,E22),0)&amp;"-"&amp;TEXT(F22,0),I22)))</f>
      </c>
      <c r="K22" s="6"/>
      <c r="L22" s="6"/>
      <c r="M22" s="6"/>
      <c r="N22" s="7">
        <f t="shared" si="2"/>
        <v>0</v>
      </c>
      <c r="O22" s="8"/>
      <c r="P22" s="9"/>
    </row>
    <row r="23" spans="2:16" ht="15">
      <c r="B23" s="3">
        <f t="shared" si="1"/>
        <v>15</v>
      </c>
      <c r="C23" s="6"/>
      <c r="D23" s="6"/>
      <c r="E23" s="6"/>
      <c r="F23" s="6"/>
      <c r="G23" s="6"/>
      <c r="H23" s="6"/>
      <c r="I23" s="6"/>
      <c r="J23" s="7">
        <f>IF(C23="","",IF(COUNTIF(J$8:J22,IF(I23="",C23&amp;"-"&amp;TEXT(IF(E23=0,1,E23),0)&amp;"-"&amp;TEXT(F23,0),I23))&gt;0,"Дубль!",IF(I23="",C23&amp;"-"&amp;TEXT(IF(E23=0,1,E23),0)&amp;"-"&amp;TEXT(F23,0),I23)))</f>
      </c>
      <c r="K23" s="6"/>
      <c r="L23" s="6"/>
      <c r="M23" s="6"/>
      <c r="N23" s="7">
        <f t="shared" si="2"/>
        <v>0</v>
      </c>
      <c r="O23" s="8"/>
      <c r="P23" s="9"/>
    </row>
    <row r="24" spans="2:16" ht="15">
      <c r="B24" s="3">
        <f t="shared" si="1"/>
        <v>16</v>
      </c>
      <c r="C24" s="6"/>
      <c r="D24" s="6"/>
      <c r="E24" s="6"/>
      <c r="F24" s="6"/>
      <c r="G24" s="6"/>
      <c r="H24" s="6"/>
      <c r="I24" s="6"/>
      <c r="J24" s="7">
        <f>IF(C24="","",IF(COUNTIF(J$8:J23,IF(I24="",C24&amp;"-"&amp;TEXT(IF(E24=0,1,E24),0)&amp;"-"&amp;TEXT(F24,0),I24))&gt;0,"Дубль!",IF(I24="",C24&amp;"-"&amp;TEXT(IF(E24=0,1,E24),0)&amp;"-"&amp;TEXT(F24,0),I24)))</f>
      </c>
      <c r="K24" s="6"/>
      <c r="L24" s="6"/>
      <c r="M24" s="6"/>
      <c r="N24" s="7">
        <f t="shared" si="2"/>
        <v>0</v>
      </c>
      <c r="O24" s="8"/>
      <c r="P24" s="9"/>
    </row>
    <row r="25" spans="2:16" ht="15">
      <c r="B25" s="3">
        <f t="shared" si="1"/>
        <v>17</v>
      </c>
      <c r="C25" s="6"/>
      <c r="D25" s="6"/>
      <c r="E25" s="6"/>
      <c r="F25" s="6"/>
      <c r="G25" s="6"/>
      <c r="H25" s="6"/>
      <c r="I25" s="6"/>
      <c r="J25" s="7">
        <f>IF(C25="","",IF(COUNTIF(J$8:J24,IF(I25="",C25&amp;"-"&amp;TEXT(IF(E25=0,1,E25),0)&amp;"-"&amp;TEXT(F25,0),I25))&gt;0,"Дубль!",IF(I25="",C25&amp;"-"&amp;TEXT(IF(E25=0,1,E25),0)&amp;"-"&amp;TEXT(F25,0),I25)))</f>
      </c>
      <c r="K25" s="6"/>
      <c r="L25" s="6"/>
      <c r="M25" s="6"/>
      <c r="N25" s="7">
        <f t="shared" si="2"/>
        <v>0</v>
      </c>
      <c r="O25" s="8"/>
      <c r="P25" s="9"/>
    </row>
    <row r="26" spans="2:16" ht="15">
      <c r="B26" s="3">
        <f t="shared" si="1"/>
        <v>18</v>
      </c>
      <c r="C26" s="6"/>
      <c r="D26" s="6"/>
      <c r="E26" s="6"/>
      <c r="F26" s="6"/>
      <c r="G26" s="6"/>
      <c r="H26" s="6"/>
      <c r="I26" s="6"/>
      <c r="J26" s="7">
        <f>IF(C26="","",IF(COUNTIF(J$8:J25,IF(I26="",C26&amp;"-"&amp;TEXT(IF(E26=0,1,E26),0)&amp;"-"&amp;TEXT(F26,0),I26))&gt;0,"Дубль!",IF(I26="",C26&amp;"-"&amp;TEXT(IF(E26=0,1,E26),0)&amp;"-"&amp;TEXT(F26,0),I26)))</f>
      </c>
      <c r="K26" s="6"/>
      <c r="L26" s="6"/>
      <c r="M26" s="6"/>
      <c r="N26" s="7">
        <f t="shared" si="2"/>
        <v>0</v>
      </c>
      <c r="O26" s="8"/>
      <c r="P26" s="9"/>
    </row>
    <row r="27" spans="2:16" ht="15">
      <c r="B27" s="3">
        <f t="shared" si="1"/>
        <v>19</v>
      </c>
      <c r="C27" s="6"/>
      <c r="D27" s="6"/>
      <c r="E27" s="6"/>
      <c r="F27" s="6"/>
      <c r="G27" s="6"/>
      <c r="H27" s="6"/>
      <c r="I27" s="6"/>
      <c r="J27" s="7">
        <f>IF(C27="","",IF(COUNTIF(J$8:J26,IF(I27="",C27&amp;"-"&amp;TEXT(IF(E27=0,1,E27),0)&amp;"-"&amp;TEXT(F27,0),I27))&gt;0,"Дубль!",IF(I27="",C27&amp;"-"&amp;TEXT(IF(E27=0,1,E27),0)&amp;"-"&amp;TEXT(F27,0),I27)))</f>
      </c>
      <c r="K27" s="6"/>
      <c r="L27" s="6"/>
      <c r="M27" s="6"/>
      <c r="N27" s="7">
        <f t="shared" si="2"/>
        <v>0</v>
      </c>
      <c r="O27" s="8"/>
      <c r="P27" s="9"/>
    </row>
    <row r="28" spans="2:16" ht="15">
      <c r="B28" s="3">
        <f t="shared" si="1"/>
        <v>20</v>
      </c>
      <c r="C28" s="6"/>
      <c r="D28" s="6"/>
      <c r="E28" s="6"/>
      <c r="F28" s="6"/>
      <c r="G28" s="6"/>
      <c r="H28" s="6"/>
      <c r="I28" s="6"/>
      <c r="J28" s="7">
        <f>IF(C28="","",IF(COUNTIF(J$8:J27,IF(I28="",C28&amp;"-"&amp;TEXT(IF(E28=0,1,E28),0)&amp;"-"&amp;TEXT(F28,0),I28))&gt;0,"Дубль!",IF(I28="",C28&amp;"-"&amp;TEXT(IF(E28=0,1,E28),0)&amp;"-"&amp;TEXT(F28,0),I28)))</f>
      </c>
      <c r="K28" s="6"/>
      <c r="L28" s="6"/>
      <c r="M28" s="6"/>
      <c r="N28" s="7">
        <f t="shared" si="2"/>
        <v>0</v>
      </c>
      <c r="O28" s="8"/>
      <c r="P28" s="9"/>
    </row>
    <row r="29" spans="2:16" ht="15">
      <c r="B29" s="3">
        <f t="shared" si="1"/>
        <v>21</v>
      </c>
      <c r="C29" s="6"/>
      <c r="D29" s="6"/>
      <c r="E29" s="6"/>
      <c r="F29" s="6"/>
      <c r="G29" s="6"/>
      <c r="H29" s="6"/>
      <c r="I29" s="6"/>
      <c r="J29" s="7">
        <f>IF(C29="","",IF(COUNTIF(J$8:J28,IF(I29="",C29&amp;"-"&amp;TEXT(IF(E29=0,1,E29),0)&amp;"-"&amp;TEXT(F29,0),I29))&gt;0,"Дубль!",IF(I29="",C29&amp;"-"&amp;TEXT(IF(E29=0,1,E29),0)&amp;"-"&amp;TEXT(F29,0),I29)))</f>
      </c>
      <c r="K29" s="6"/>
      <c r="L29" s="6"/>
      <c r="M29" s="6"/>
      <c r="N29" s="7">
        <f t="shared" si="2"/>
        <v>0</v>
      </c>
      <c r="O29" s="8"/>
      <c r="P29" s="9"/>
    </row>
    <row r="30" spans="2:16" ht="15">
      <c r="B30" s="3">
        <f t="shared" si="1"/>
        <v>22</v>
      </c>
      <c r="C30" s="6"/>
      <c r="D30" s="6"/>
      <c r="E30" s="6"/>
      <c r="F30" s="6"/>
      <c r="G30" s="6"/>
      <c r="H30" s="6"/>
      <c r="I30" s="6"/>
      <c r="J30" s="7">
        <f>IF(C30="","",IF(COUNTIF(J$8:J29,IF(I30="",C30&amp;"-"&amp;TEXT(IF(E30=0,1,E30),0)&amp;"-"&amp;TEXT(F30,0),I30))&gt;0,"Дубль!",IF(I30="",C30&amp;"-"&amp;TEXT(IF(E30=0,1,E30),0)&amp;"-"&amp;TEXT(F30,0),I30)))</f>
      </c>
      <c r="K30" s="6"/>
      <c r="L30" s="6"/>
      <c r="M30" s="6"/>
      <c r="N30" s="7">
        <f t="shared" si="2"/>
        <v>0</v>
      </c>
      <c r="O30" s="8"/>
      <c r="P30" s="9"/>
    </row>
    <row r="31" spans="2:16" ht="15">
      <c r="B31" s="3">
        <f t="shared" si="1"/>
        <v>23</v>
      </c>
      <c r="C31" s="6"/>
      <c r="D31" s="6"/>
      <c r="E31" s="6"/>
      <c r="F31" s="6"/>
      <c r="G31" s="6"/>
      <c r="H31" s="6"/>
      <c r="I31" s="6"/>
      <c r="J31" s="7">
        <f>IF(C31="","",IF(COUNTIF(J$8:J30,IF(I31="",C31&amp;"-"&amp;TEXT(IF(E31=0,1,E31),0)&amp;"-"&amp;TEXT(F31,0),I31))&gt;0,"Дубль!",IF(I31="",C31&amp;"-"&amp;TEXT(IF(E31=0,1,E31),0)&amp;"-"&amp;TEXT(F31,0),I31)))</f>
      </c>
      <c r="K31" s="6"/>
      <c r="L31" s="6"/>
      <c r="M31" s="6"/>
      <c r="N31" s="7">
        <f t="shared" si="2"/>
        <v>0</v>
      </c>
      <c r="O31" s="8"/>
      <c r="P31" s="9"/>
    </row>
    <row r="32" spans="2:16" ht="15">
      <c r="B32" s="3">
        <f t="shared" si="1"/>
        <v>24</v>
      </c>
      <c r="C32" s="6"/>
      <c r="D32" s="6"/>
      <c r="E32" s="6"/>
      <c r="F32" s="6"/>
      <c r="G32" s="6"/>
      <c r="H32" s="6"/>
      <c r="I32" s="6"/>
      <c r="J32" s="7">
        <f>IF(C32="","",IF(COUNTIF(J$8:J31,IF(I32="",C32&amp;"-"&amp;TEXT(IF(E32=0,1,E32),0)&amp;"-"&amp;TEXT(F32,0),I32))&gt;0,"Дубль!",IF(I32="",C32&amp;"-"&amp;TEXT(IF(E32=0,1,E32),0)&amp;"-"&amp;TEXT(F32,0),I32)))</f>
      </c>
      <c r="K32" s="6"/>
      <c r="L32" s="6"/>
      <c r="M32" s="6"/>
      <c r="N32" s="7">
        <f t="shared" si="2"/>
        <v>0</v>
      </c>
      <c r="O32" s="8"/>
      <c r="P32" s="9"/>
    </row>
    <row r="33" spans="2:16" ht="15">
      <c r="B33" s="3">
        <f t="shared" si="1"/>
        <v>25</v>
      </c>
      <c r="C33" s="6"/>
      <c r="D33" s="6"/>
      <c r="E33" s="6"/>
      <c r="F33" s="6"/>
      <c r="G33" s="6"/>
      <c r="H33" s="6"/>
      <c r="I33" s="6"/>
      <c r="J33" s="7">
        <f>IF(C33="","",IF(COUNTIF(J$8:J32,IF(I33="",C33&amp;"-"&amp;TEXT(IF(E33=0,1,E33),0)&amp;"-"&amp;TEXT(F33,0),I33))&gt;0,"Дубль!",IF(I33="",C33&amp;"-"&amp;TEXT(IF(E33=0,1,E33),0)&amp;"-"&amp;TEXT(F33,0),I33)))</f>
      </c>
      <c r="K33" s="6"/>
      <c r="L33" s="6"/>
      <c r="M33" s="6"/>
      <c r="N33" s="7">
        <f t="shared" si="2"/>
        <v>0</v>
      </c>
      <c r="O33" s="8"/>
      <c r="P33" s="9"/>
    </row>
    <row r="34" spans="2:16" ht="15">
      <c r="B34" s="3">
        <f t="shared" si="1"/>
        <v>26</v>
      </c>
      <c r="C34" s="6"/>
      <c r="D34" s="6"/>
      <c r="E34" s="6"/>
      <c r="F34" s="6"/>
      <c r="G34" s="6"/>
      <c r="H34" s="6"/>
      <c r="I34" s="6"/>
      <c r="J34" s="7">
        <f>IF(C34="","",IF(COUNTIF(J$8:J33,IF(I34="",C34&amp;"-"&amp;TEXT(IF(E34=0,1,E34),0)&amp;"-"&amp;TEXT(F34,0),I34))&gt;0,"Дубль!",IF(I34="",C34&amp;"-"&amp;TEXT(IF(E34=0,1,E34),0)&amp;"-"&amp;TEXT(F34,0),I34)))</f>
      </c>
      <c r="K34" s="6"/>
      <c r="L34" s="6"/>
      <c r="M34" s="6"/>
      <c r="N34" s="7">
        <f t="shared" si="2"/>
        <v>0</v>
      </c>
      <c r="O34" s="8"/>
      <c r="P34" s="9"/>
    </row>
    <row r="35" spans="2:16" ht="15">
      <c r="B35" s="3">
        <f t="shared" si="1"/>
        <v>27</v>
      </c>
      <c r="C35" s="6"/>
      <c r="D35" s="6"/>
      <c r="E35" s="6"/>
      <c r="F35" s="6"/>
      <c r="G35" s="6"/>
      <c r="H35" s="6"/>
      <c r="I35" s="6"/>
      <c r="J35" s="7">
        <f>IF(C35="","",IF(COUNTIF(J$8:J34,IF(I35="",C35&amp;"-"&amp;TEXT(IF(E35=0,1,E35),0)&amp;"-"&amp;TEXT(F35,0),I35))&gt;0,"Дубль!",IF(I35="",C35&amp;"-"&amp;TEXT(IF(E35=0,1,E35),0)&amp;"-"&amp;TEXT(F35,0),I35)))</f>
      </c>
      <c r="K35" s="6"/>
      <c r="L35" s="6"/>
      <c r="M35" s="6"/>
      <c r="N35" s="7">
        <f t="shared" si="2"/>
        <v>0</v>
      </c>
      <c r="O35" s="8"/>
      <c r="P35" s="9"/>
    </row>
    <row r="36" spans="2:16" ht="15">
      <c r="B36" s="3">
        <f t="shared" si="1"/>
        <v>28</v>
      </c>
      <c r="C36" s="6"/>
      <c r="D36" s="6"/>
      <c r="E36" s="6"/>
      <c r="F36" s="6"/>
      <c r="G36" s="6"/>
      <c r="H36" s="6"/>
      <c r="I36" s="6"/>
      <c r="J36" s="7">
        <f>IF(C36="","",IF(COUNTIF(J$8:J35,IF(I36="",C36&amp;"-"&amp;TEXT(IF(E36=0,1,E36),0)&amp;"-"&amp;TEXT(F36,0),I36))&gt;0,"Дубль!",IF(I36="",C36&amp;"-"&amp;TEXT(IF(E36=0,1,E36),0)&amp;"-"&amp;TEXT(F36,0),I36)))</f>
      </c>
      <c r="K36" s="6"/>
      <c r="L36" s="6"/>
      <c r="M36" s="6"/>
      <c r="N36" s="7">
        <f t="shared" si="2"/>
        <v>0</v>
      </c>
      <c r="O36" s="8"/>
      <c r="P36" s="9"/>
    </row>
    <row r="37" spans="2:16" ht="15">
      <c r="B37" s="3">
        <f t="shared" si="1"/>
        <v>29</v>
      </c>
      <c r="C37" s="6"/>
      <c r="D37" s="6"/>
      <c r="E37" s="6"/>
      <c r="F37" s="6"/>
      <c r="G37" s="6"/>
      <c r="H37" s="6"/>
      <c r="I37" s="6"/>
      <c r="J37" s="7">
        <f>IF(C37="","",IF(COUNTIF(J$8:J36,IF(I37="",C37&amp;"-"&amp;TEXT(IF(E37=0,1,E37),0)&amp;"-"&amp;TEXT(F37,0),I37))&gt;0,"Дубль!",IF(I37="",C37&amp;"-"&amp;TEXT(IF(E37=0,1,E37),0)&amp;"-"&amp;TEXT(F37,0),I37)))</f>
      </c>
      <c r="K37" s="6"/>
      <c r="L37" s="6"/>
      <c r="M37" s="6"/>
      <c r="N37" s="7">
        <f t="shared" si="2"/>
        <v>0</v>
      </c>
      <c r="O37" s="8"/>
      <c r="P37" s="9"/>
    </row>
  </sheetData>
  <sheetProtection/>
  <mergeCells count="18">
    <mergeCell ref="O5:P5"/>
    <mergeCell ref="O4:P4"/>
    <mergeCell ref="K5:K6"/>
    <mergeCell ref="I5:I6"/>
    <mergeCell ref="J5:J6"/>
    <mergeCell ref="L5:L6"/>
    <mergeCell ref="M5:M6"/>
    <mergeCell ref="K4:N4"/>
    <mergeCell ref="N5:N6"/>
    <mergeCell ref="I4:J4"/>
    <mergeCell ref="B4:B6"/>
    <mergeCell ref="C4:C6"/>
    <mergeCell ref="D4:D6"/>
    <mergeCell ref="E4:H4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3:B18"/>
  <sheetViews>
    <sheetView zoomScalePageLayoutView="0" workbookViewId="0" topLeftCell="A1">
      <selection activeCell="B18" sqref="B17:B18"/>
    </sheetView>
  </sheetViews>
  <sheetFormatPr defaultColWidth="9.140625" defaultRowHeight="15"/>
  <cols>
    <col min="2" max="2" width="15.140625" style="0" customWidth="1"/>
  </cols>
  <sheetData>
    <row r="2" ht="15.75" thickBot="1"/>
    <row r="3" ht="15">
      <c r="B3" s="10" t="s">
        <v>44</v>
      </c>
    </row>
    <row r="4" ht="15.75" thickBot="1">
      <c r="B4" s="11" t="s">
        <v>14</v>
      </c>
    </row>
    <row r="5" ht="15.75" thickBot="1"/>
    <row r="6" ht="15">
      <c r="B6" s="10" t="s">
        <v>43</v>
      </c>
    </row>
    <row r="7" ht="15.75" thickBot="1">
      <c r="B7" s="11" t="s">
        <v>44</v>
      </c>
    </row>
    <row r="8" ht="15.75" thickBot="1"/>
    <row r="9" ht="15.75" thickBot="1">
      <c r="B9" s="12">
        <v>1100</v>
      </c>
    </row>
    <row r="10" ht="15.75" thickBot="1"/>
    <row r="11" ht="15">
      <c r="B11" s="28" t="s">
        <v>15</v>
      </c>
    </row>
    <row r="12" ht="15.75" thickBot="1">
      <c r="B12" s="29" t="s">
        <v>50</v>
      </c>
    </row>
    <row r="13" ht="15.75" thickBot="1"/>
    <row r="14" ht="15">
      <c r="B14" s="10" t="s">
        <v>61</v>
      </c>
    </row>
    <row r="15" ht="15.75" thickBot="1">
      <c r="B15" s="11" t="s">
        <v>62</v>
      </c>
    </row>
    <row r="16" ht="15.75" thickBot="1"/>
    <row r="17" ht="15">
      <c r="B17" s="10" t="s">
        <v>68</v>
      </c>
    </row>
    <row r="18" ht="15.75" thickBot="1">
      <c r="B18" s="1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70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P29" sqref="P29"/>
    </sheetView>
  </sheetViews>
  <sheetFormatPr defaultColWidth="9.140625" defaultRowHeight="15" outlineLevelCol="1"/>
  <cols>
    <col min="1" max="1" width="1.421875" style="0" customWidth="1"/>
    <col min="2" max="2" width="3.140625" style="0" customWidth="1"/>
    <col min="3" max="3" width="7.00390625" style="0" customWidth="1"/>
    <col min="4" max="4" width="36.57421875" style="0" customWidth="1"/>
    <col min="5" max="5" width="10.28125" style="0" customWidth="1"/>
    <col min="6" max="6" width="15.28125" style="0" customWidth="1"/>
    <col min="7" max="8" width="11.8515625" style="0" customWidth="1"/>
    <col min="9" max="10" width="7.140625" style="0" customWidth="1"/>
    <col min="11" max="11" width="12.8515625" style="0" customWidth="1"/>
    <col min="14" max="15" width="12.8515625" style="0" customWidth="1"/>
    <col min="16" max="16" width="51.57421875" style="0" customWidth="1"/>
    <col min="17" max="17" width="1.1484375" style="0" customWidth="1"/>
    <col min="18" max="26" width="8.140625" style="18" hidden="1" customWidth="1" outlineLevel="1"/>
    <col min="27" max="27" width="1.57421875" style="0" hidden="1" customWidth="1" outlineLevel="1"/>
    <col min="28" max="28" width="3.00390625" style="0" hidden="1" customWidth="1" outlineLevel="1"/>
    <col min="29" max="29" width="6.28125" style="0" hidden="1" customWidth="1" outlineLevel="1"/>
    <col min="30" max="30" width="5.57421875" style="0" hidden="1" customWidth="1" outlineLevel="1"/>
    <col min="31" max="31" width="9.140625" style="0" hidden="1" customWidth="1" outlineLevel="1"/>
    <col min="32" max="32" width="9.140625" style="0" customWidth="1" collapsed="1"/>
  </cols>
  <sheetData>
    <row r="1" ht="3.75" customHeight="1"/>
    <row r="2" spans="2:6" ht="15" customHeight="1" thickBot="1">
      <c r="B2" s="45" t="s">
        <v>42</v>
      </c>
      <c r="C2" s="45"/>
      <c r="D2" s="45"/>
      <c r="E2" s="45"/>
      <c r="F2" s="45"/>
    </row>
    <row r="3" spans="2:16" ht="21" customHeight="1" thickBot="1">
      <c r="B3" s="45"/>
      <c r="C3" s="45"/>
      <c r="D3" s="45"/>
      <c r="E3" s="45"/>
      <c r="F3" s="45"/>
      <c r="H3" s="27" t="s">
        <v>55</v>
      </c>
      <c r="I3" s="42" t="s">
        <v>80</v>
      </c>
      <c r="J3" s="43"/>
      <c r="K3" s="43"/>
      <c r="L3" s="43"/>
      <c r="M3" s="43"/>
      <c r="N3" s="43"/>
      <c r="O3" s="43"/>
      <c r="P3" s="44"/>
    </row>
    <row r="4" ht="4.5" customHeight="1"/>
    <row r="5" spans="2:16" ht="15">
      <c r="B5" t="s">
        <v>45</v>
      </c>
      <c r="P5">
        <v>11111</v>
      </c>
    </row>
    <row r="6" ht="3.75" customHeight="1"/>
    <row r="7" spans="2:26" ht="15">
      <c r="B7" s="46" t="s">
        <v>46</v>
      </c>
      <c r="C7" s="46"/>
      <c r="D7" s="46"/>
      <c r="E7" s="46"/>
      <c r="F7" s="46" t="s">
        <v>47</v>
      </c>
      <c r="G7" s="46"/>
      <c r="H7" s="46"/>
      <c r="I7" s="46"/>
      <c r="J7" s="46"/>
      <c r="K7" s="46"/>
      <c r="L7" s="46"/>
      <c r="M7" s="46"/>
      <c r="N7" s="46"/>
      <c r="O7" s="15"/>
      <c r="P7" s="46" t="s">
        <v>17</v>
      </c>
      <c r="Q7" s="14"/>
      <c r="R7" s="50" t="s">
        <v>13</v>
      </c>
      <c r="S7" s="50"/>
      <c r="T7" s="50"/>
      <c r="U7" s="50"/>
      <c r="V7" s="50"/>
      <c r="W7" s="50"/>
      <c r="X7" s="50"/>
      <c r="Y7" s="50"/>
      <c r="Z7" s="50"/>
    </row>
    <row r="8" spans="2:28" ht="15">
      <c r="B8" s="46" t="s">
        <v>0</v>
      </c>
      <c r="C8" s="47" t="s">
        <v>1</v>
      </c>
      <c r="D8" s="46" t="s">
        <v>2</v>
      </c>
      <c r="E8" s="46" t="s">
        <v>3</v>
      </c>
      <c r="F8" s="46" t="s">
        <v>4</v>
      </c>
      <c r="G8" s="46" t="s">
        <v>5</v>
      </c>
      <c r="H8" s="46"/>
      <c r="I8" s="46"/>
      <c r="J8" s="46"/>
      <c r="K8" s="46"/>
      <c r="L8" s="46" t="s">
        <v>10</v>
      </c>
      <c r="M8" s="46"/>
      <c r="N8" s="46"/>
      <c r="O8" s="48" t="s">
        <v>70</v>
      </c>
      <c r="P8" s="46"/>
      <c r="Q8" s="14"/>
      <c r="R8" s="50" t="s">
        <v>44</v>
      </c>
      <c r="S8" s="50"/>
      <c r="T8" s="50"/>
      <c r="U8" s="50"/>
      <c r="V8" s="50" t="s">
        <v>49</v>
      </c>
      <c r="W8" s="50"/>
      <c r="X8" s="50"/>
      <c r="Y8" s="50"/>
      <c r="Z8" s="50"/>
      <c r="AB8" t="s">
        <v>52</v>
      </c>
    </row>
    <row r="9" spans="2:30" ht="15">
      <c r="B9" s="46"/>
      <c r="C9" s="47"/>
      <c r="D9" s="46"/>
      <c r="E9" s="46"/>
      <c r="F9" s="46"/>
      <c r="G9" s="15" t="s">
        <v>6</v>
      </c>
      <c r="H9" s="15" t="s">
        <v>51</v>
      </c>
      <c r="I9" s="15" t="s">
        <v>7</v>
      </c>
      <c r="J9" s="15" t="s">
        <v>8</v>
      </c>
      <c r="K9" s="15" t="s">
        <v>48</v>
      </c>
      <c r="L9" s="15" t="s">
        <v>11</v>
      </c>
      <c r="M9" s="15" t="s">
        <v>12</v>
      </c>
      <c r="N9" s="15" t="s">
        <v>48</v>
      </c>
      <c r="O9" s="49"/>
      <c r="P9" s="46"/>
      <c r="Q9" s="14"/>
      <c r="R9" s="19" t="s">
        <v>4</v>
      </c>
      <c r="S9" s="19" t="s">
        <v>5</v>
      </c>
      <c r="T9" s="19" t="s">
        <v>10</v>
      </c>
      <c r="U9" s="19" t="s">
        <v>28</v>
      </c>
      <c r="V9" s="19" t="s">
        <v>4</v>
      </c>
      <c r="W9" s="19" t="s">
        <v>5</v>
      </c>
      <c r="X9" s="19" t="s">
        <v>10</v>
      </c>
      <c r="Y9" s="19" t="s">
        <v>70</v>
      </c>
      <c r="Z9" s="19" t="s">
        <v>28</v>
      </c>
      <c r="AC9" s="31" t="s">
        <v>53</v>
      </c>
      <c r="AD9" s="31" t="s">
        <v>54</v>
      </c>
    </row>
    <row r="10" spans="2:26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0"/>
      <c r="S10" s="20"/>
      <c r="T10" s="20"/>
      <c r="U10" s="20"/>
      <c r="V10" s="20"/>
      <c r="W10" s="20"/>
      <c r="X10" s="20"/>
      <c r="Y10" s="20"/>
      <c r="Z10" s="20"/>
    </row>
    <row r="11" spans="2:30" s="17" customFormat="1" ht="30" customHeight="1">
      <c r="B11" s="13">
        <f>B10+1</f>
        <v>1</v>
      </c>
      <c r="C11" s="22">
        <v>15095</v>
      </c>
      <c r="D11" s="23" t="s">
        <v>71</v>
      </c>
      <c r="E11" s="22" t="s">
        <v>43</v>
      </c>
      <c r="F11" s="22" t="s">
        <v>14</v>
      </c>
      <c r="G11" s="22" t="s">
        <v>94</v>
      </c>
      <c r="H11" s="32" t="str">
        <f>IF(G11="","",IF(G11="Сам-1-0","Селится сам",IF(G11="Школа-1-0","Поселение в школе",TEXT(AD11,0)&amp;"-х местный номер в "&amp;AC11)))</f>
        <v>2-х местный номер в КАПО</v>
      </c>
      <c r="I11" s="24">
        <v>42676</v>
      </c>
      <c r="J11" s="24">
        <v>42316</v>
      </c>
      <c r="K11" s="22" t="s">
        <v>44</v>
      </c>
      <c r="L11" s="22" t="s">
        <v>72</v>
      </c>
      <c r="M11" s="25">
        <v>1200</v>
      </c>
      <c r="N11" s="22" t="s">
        <v>44</v>
      </c>
      <c r="O11" s="25"/>
      <c r="P11" s="26" t="s">
        <v>86</v>
      </c>
      <c r="R11" s="21">
        <f>IF(OR(F11="",F11="Освобождение"),0,базовыйвзнос)</f>
        <v>1100</v>
      </c>
      <c r="S11" s="21">
        <f>IF(G11="Школа-1-0",1,(J11-I11))*SUMIF(поселениекод,G11,поселение!P9:P37)*IF(K11="Бюджет",0,1)</f>
        <v>-216000</v>
      </c>
      <c r="T11" s="21">
        <f>IF(N11="Бюджет",0,1)*M11</f>
        <v>1200</v>
      </c>
      <c r="U11" s="21">
        <f>SUM(R11:T11)</f>
        <v>-213700</v>
      </c>
      <c r="V11" s="21">
        <f>IF(F11="",0,базовыйвзнос-R11)</f>
        <v>0</v>
      </c>
      <c r="W11" s="21">
        <f>IF(G11="Школа-1-0",1,(J11-I11))*SUMIF(поселениекод,G11,поселение!P9:P37)*IF(K11="Бюджет",1,0)</f>
        <v>0</v>
      </c>
      <c r="X11" s="21">
        <f>M11-T11</f>
        <v>0</v>
      </c>
      <c r="Y11" s="21">
        <f>O11</f>
        <v>0</v>
      </c>
      <c r="Z11" s="21">
        <f>SUM(V11:Y11)</f>
        <v>0</v>
      </c>
      <c r="AB11" s="30">
        <f aca="true" t="shared" si="0" ref="AB11:AB42">SUMIF(поселениекод,G11,поселениекодномер)</f>
        <v>3</v>
      </c>
      <c r="AC11" s="17" t="str">
        <f aca="true" ca="1" t="shared" si="1" ref="AC11:AC42">OFFSET(поселениестарт,AB11,1)</f>
        <v>КАПО</v>
      </c>
      <c r="AD11" s="17">
        <f aca="true" ca="1" t="shared" si="2" ref="AD11:AD42">OFFSET(поселениестарт,AB11,4)</f>
        <v>2</v>
      </c>
    </row>
    <row r="12" spans="2:30" s="17" customFormat="1" ht="30" customHeight="1">
      <c r="B12" s="13">
        <f aca="true" t="shared" si="3" ref="B12:B69">B11+1</f>
        <v>2</v>
      </c>
      <c r="C12" s="22">
        <v>15169</v>
      </c>
      <c r="D12" s="23" t="s">
        <v>73</v>
      </c>
      <c r="E12" s="22" t="s">
        <v>44</v>
      </c>
      <c r="F12" s="22" t="s">
        <v>14</v>
      </c>
      <c r="G12" s="22" t="s">
        <v>94</v>
      </c>
      <c r="H12" s="32" t="str">
        <f aca="true" t="shared" si="4" ref="H12:H70">IF(G12="","",IF(G12="Сам-1-0","Селится сам",IF(G12="Школа-1-0","Поселение в школе",TEXT(AD12,0)&amp;"-х местный номер в "&amp;AC12)))</f>
        <v>2-х местный номер в КАПО</v>
      </c>
      <c r="I12" s="24">
        <v>42678</v>
      </c>
      <c r="J12" s="24">
        <v>42680</v>
      </c>
      <c r="K12" s="22" t="s">
        <v>44</v>
      </c>
      <c r="L12" s="22" t="s">
        <v>72</v>
      </c>
      <c r="M12" s="25">
        <v>1200</v>
      </c>
      <c r="N12" s="22" t="s">
        <v>44</v>
      </c>
      <c r="O12" s="25"/>
      <c r="P12" s="26" t="s">
        <v>90</v>
      </c>
      <c r="R12" s="21">
        <f aca="true" t="shared" si="5" ref="R12:R70">IF(OR(F12="",F12="Освобожден"),0,базовыйвзнос)</f>
        <v>1100</v>
      </c>
      <c r="S12" s="21">
        <f>IF(G12="Школа-1-0",1,(J12-I12))*SUMIF(поселениекод,G12,поселение!P10:P38)*IF(K12="Бюджет",0,1)</f>
        <v>1400</v>
      </c>
      <c r="T12" s="21">
        <f aca="true" t="shared" si="6" ref="T12:T70">IF(N12="Бюджет",0,1)*M12</f>
        <v>1200</v>
      </c>
      <c r="U12" s="21">
        <f aca="true" t="shared" si="7" ref="U12:U70">SUM(R12:T12)</f>
        <v>3700</v>
      </c>
      <c r="V12" s="21">
        <f aca="true" t="shared" si="8" ref="V12:V70">IF(F12="",0,базовыйвзнос-R12)</f>
        <v>0</v>
      </c>
      <c r="W12" s="21">
        <f>IF(G12="Школа-1-0",1,(J12-I12))*SUMIF(поселениекод,G12,поселение!P10:P38)*IF(K12="Бюджет",1,0)</f>
        <v>0</v>
      </c>
      <c r="X12" s="21">
        <f aca="true" t="shared" si="9" ref="X12:X70">M12-T12</f>
        <v>0</v>
      </c>
      <c r="Y12" s="21">
        <f aca="true" t="shared" si="10" ref="Y12:Y70">O12</f>
        <v>0</v>
      </c>
      <c r="Z12" s="21">
        <f aca="true" t="shared" si="11" ref="Z12:Z70">SUM(V12:Y12)</f>
        <v>0</v>
      </c>
      <c r="AB12" s="30">
        <f t="shared" si="0"/>
        <v>3</v>
      </c>
      <c r="AC12" s="17" t="str">
        <f ca="1" t="shared" si="1"/>
        <v>КАПО</v>
      </c>
      <c r="AD12" s="17">
        <f ca="1" t="shared" si="2"/>
        <v>2</v>
      </c>
    </row>
    <row r="13" spans="2:30" s="17" customFormat="1" ht="30" customHeight="1">
      <c r="B13" s="13">
        <f t="shared" si="3"/>
        <v>3</v>
      </c>
      <c r="C13" s="22">
        <v>15162</v>
      </c>
      <c r="D13" s="23" t="s">
        <v>74</v>
      </c>
      <c r="E13" s="22" t="s">
        <v>44</v>
      </c>
      <c r="F13" s="22" t="s">
        <v>14</v>
      </c>
      <c r="G13" s="22" t="s">
        <v>94</v>
      </c>
      <c r="H13" s="32" t="str">
        <f t="shared" si="4"/>
        <v>2-х местный номер в КАПО</v>
      </c>
      <c r="I13" s="24">
        <v>42676</v>
      </c>
      <c r="J13" s="24">
        <v>42680</v>
      </c>
      <c r="K13" s="22" t="s">
        <v>44</v>
      </c>
      <c r="L13" s="22" t="s">
        <v>75</v>
      </c>
      <c r="M13" s="25">
        <v>3000</v>
      </c>
      <c r="N13" s="22" t="s">
        <v>44</v>
      </c>
      <c r="O13" s="25"/>
      <c r="P13" s="26" t="s">
        <v>90</v>
      </c>
      <c r="R13" s="21">
        <f t="shared" si="5"/>
        <v>1100</v>
      </c>
      <c r="S13" s="21">
        <f>IF(G13="Школа-1-0",1,(J13-I13))*SUMIF(поселениекод,G13,поселение!P11:P39)*IF(K13="Бюджет",0,1)</f>
        <v>2200</v>
      </c>
      <c r="T13" s="21">
        <f t="shared" si="6"/>
        <v>3000</v>
      </c>
      <c r="U13" s="21">
        <f t="shared" si="7"/>
        <v>6300</v>
      </c>
      <c r="V13" s="21">
        <f t="shared" si="8"/>
        <v>0</v>
      </c>
      <c r="W13" s="21">
        <f>IF(G13="Школа-1-0",1,(J13-I13))*SUMIF(поселениекод,G13,поселение!P11:P39)*IF(K13="Бюджет",1,0)</f>
        <v>0</v>
      </c>
      <c r="X13" s="21">
        <f t="shared" si="9"/>
        <v>0</v>
      </c>
      <c r="Y13" s="21">
        <f t="shared" si="10"/>
        <v>0</v>
      </c>
      <c r="Z13" s="21">
        <f t="shared" si="11"/>
        <v>0</v>
      </c>
      <c r="AB13" s="30">
        <f t="shared" si="0"/>
        <v>3</v>
      </c>
      <c r="AC13" s="17" t="str">
        <f ca="1" t="shared" si="1"/>
        <v>КАПО</v>
      </c>
      <c r="AD13" s="17">
        <f ca="1" t="shared" si="2"/>
        <v>2</v>
      </c>
    </row>
    <row r="14" spans="2:30" s="17" customFormat="1" ht="30" customHeight="1">
      <c r="B14" s="13">
        <f t="shared" si="3"/>
        <v>4</v>
      </c>
      <c r="C14" s="22">
        <v>15166</v>
      </c>
      <c r="D14" s="23" t="s">
        <v>76</v>
      </c>
      <c r="E14" s="22" t="s">
        <v>44</v>
      </c>
      <c r="F14" s="22" t="s">
        <v>14</v>
      </c>
      <c r="G14" s="22" t="s">
        <v>94</v>
      </c>
      <c r="H14" s="32" t="str">
        <f t="shared" si="4"/>
        <v>2-х местный номер в КАПО</v>
      </c>
      <c r="I14" s="24">
        <v>42678</v>
      </c>
      <c r="J14" s="24">
        <v>42680</v>
      </c>
      <c r="K14" s="22" t="s">
        <v>44</v>
      </c>
      <c r="L14" s="22" t="s">
        <v>72</v>
      </c>
      <c r="M14" s="25">
        <v>3000</v>
      </c>
      <c r="N14" s="22" t="s">
        <v>44</v>
      </c>
      <c r="O14" s="25"/>
      <c r="P14" s="26" t="s">
        <v>87</v>
      </c>
      <c r="R14" s="21">
        <f t="shared" si="5"/>
        <v>1100</v>
      </c>
      <c r="S14" s="21">
        <f>IF(G14="Школа-1-0",1,(J14-I14))*SUMIF(поселениекод,G14,поселение!P11:P40)*IF(K14="Бюджет",0,1)</f>
        <v>1100</v>
      </c>
      <c r="T14" s="21">
        <f t="shared" si="6"/>
        <v>3000</v>
      </c>
      <c r="U14" s="21">
        <f t="shared" si="7"/>
        <v>5200</v>
      </c>
      <c r="V14" s="21">
        <f t="shared" si="8"/>
        <v>0</v>
      </c>
      <c r="W14" s="21">
        <f>IF(G14="Школа-1-0",1,(J14-I14))*SUMIF(поселениекод,G14,поселение!P11:P40)*IF(K14="Бюджет",1,0)</f>
        <v>0</v>
      </c>
      <c r="X14" s="21">
        <f t="shared" si="9"/>
        <v>0</v>
      </c>
      <c r="Y14" s="21">
        <f t="shared" si="10"/>
        <v>0</v>
      </c>
      <c r="Z14" s="21">
        <f t="shared" si="11"/>
        <v>0</v>
      </c>
      <c r="AB14" s="30">
        <f t="shared" si="0"/>
        <v>3</v>
      </c>
      <c r="AC14" s="17" t="str">
        <f ca="1" t="shared" si="1"/>
        <v>КАПО</v>
      </c>
      <c r="AD14" s="17">
        <f ca="1" t="shared" si="2"/>
        <v>2</v>
      </c>
    </row>
    <row r="15" spans="2:30" s="17" customFormat="1" ht="30" customHeight="1">
      <c r="B15" s="13">
        <f t="shared" si="3"/>
        <v>5</v>
      </c>
      <c r="C15" s="22" t="s">
        <v>77</v>
      </c>
      <c r="D15" s="23" t="s">
        <v>78</v>
      </c>
      <c r="E15" s="22" t="s">
        <v>44</v>
      </c>
      <c r="F15" s="22" t="s">
        <v>14</v>
      </c>
      <c r="G15" s="22" t="s">
        <v>94</v>
      </c>
      <c r="H15" s="32" t="str">
        <f t="shared" si="4"/>
        <v>2-х местный номер в КАПО</v>
      </c>
      <c r="I15" s="24">
        <v>42676</v>
      </c>
      <c r="J15" s="24">
        <v>42680</v>
      </c>
      <c r="K15" s="22" t="s">
        <v>44</v>
      </c>
      <c r="L15" s="22" t="s">
        <v>72</v>
      </c>
      <c r="M15" s="25">
        <v>1200</v>
      </c>
      <c r="N15" s="22" t="s">
        <v>44</v>
      </c>
      <c r="O15" s="25"/>
      <c r="P15" s="26" t="s">
        <v>90</v>
      </c>
      <c r="R15" s="21">
        <f t="shared" si="5"/>
        <v>1100</v>
      </c>
      <c r="S15" s="21">
        <f>IF(G15="Школа-1-0",1,(J15-I15))*SUMIF(поселениекод,G15,поселение!P12:P41)*IF(K15="Бюджет",0,1)</f>
        <v>3600</v>
      </c>
      <c r="T15" s="21">
        <f t="shared" si="6"/>
        <v>1200</v>
      </c>
      <c r="U15" s="21">
        <f t="shared" si="7"/>
        <v>5900</v>
      </c>
      <c r="V15" s="21">
        <f t="shared" si="8"/>
        <v>0</v>
      </c>
      <c r="W15" s="21">
        <f>IF(G15="Школа-1-0",1,(J15-I15))*SUMIF(поселениекод,G15,поселение!P12:P41)*IF(K15="Бюджет",1,0)</f>
        <v>0</v>
      </c>
      <c r="X15" s="21">
        <f t="shared" si="9"/>
        <v>0</v>
      </c>
      <c r="Y15" s="21">
        <f t="shared" si="10"/>
        <v>0</v>
      </c>
      <c r="Z15" s="21">
        <f t="shared" si="11"/>
        <v>0</v>
      </c>
      <c r="AB15" s="30">
        <f t="shared" si="0"/>
        <v>3</v>
      </c>
      <c r="AC15" s="17" t="str">
        <f ca="1" t="shared" si="1"/>
        <v>КАПО</v>
      </c>
      <c r="AD15" s="17">
        <f ca="1" t="shared" si="2"/>
        <v>2</v>
      </c>
    </row>
    <row r="16" spans="2:30" s="17" customFormat="1" ht="30" customHeight="1">
      <c r="B16" s="13">
        <f t="shared" si="3"/>
        <v>6</v>
      </c>
      <c r="C16" s="22">
        <v>15201</v>
      </c>
      <c r="D16" s="23" t="s">
        <v>79</v>
      </c>
      <c r="E16" s="22" t="s">
        <v>43</v>
      </c>
      <c r="F16" s="22" t="s">
        <v>14</v>
      </c>
      <c r="G16" s="22" t="s">
        <v>94</v>
      </c>
      <c r="H16" s="32" t="str">
        <f t="shared" si="4"/>
        <v>2-х местный номер в КАПО</v>
      </c>
      <c r="I16" s="24">
        <v>42678</v>
      </c>
      <c r="J16" s="24">
        <v>42680</v>
      </c>
      <c r="K16" s="22" t="s">
        <v>44</v>
      </c>
      <c r="L16" s="22" t="s">
        <v>72</v>
      </c>
      <c r="M16" s="25">
        <v>3000</v>
      </c>
      <c r="N16" s="22" t="s">
        <v>44</v>
      </c>
      <c r="O16" s="25"/>
      <c r="P16" s="26" t="s">
        <v>96</v>
      </c>
      <c r="R16" s="21">
        <f t="shared" si="5"/>
        <v>1100</v>
      </c>
      <c r="S16" s="21">
        <f>IF(G16="Школа-1-0",1,(J16-I16))*SUMIF(поселениекод,G16,поселение!P13:P42)*IF(K16="Бюджет",0,1)</f>
        <v>1850</v>
      </c>
      <c r="T16" s="21">
        <f t="shared" si="6"/>
        <v>3000</v>
      </c>
      <c r="U16" s="21">
        <f t="shared" si="7"/>
        <v>5950</v>
      </c>
      <c r="V16" s="21">
        <f t="shared" si="8"/>
        <v>0</v>
      </c>
      <c r="W16" s="21">
        <f>IF(G16="Школа-1-0",1,(J16-I16))*SUMIF(поселениекод,G16,поселение!P13:P42)*IF(K16="Бюджет",1,0)</f>
        <v>0</v>
      </c>
      <c r="X16" s="21">
        <f t="shared" si="9"/>
        <v>0</v>
      </c>
      <c r="Y16" s="21">
        <f t="shared" si="10"/>
        <v>0</v>
      </c>
      <c r="Z16" s="21">
        <f t="shared" si="11"/>
        <v>0</v>
      </c>
      <c r="AB16" s="30">
        <f t="shared" si="0"/>
        <v>3</v>
      </c>
      <c r="AC16" s="17" t="str">
        <f ca="1" t="shared" si="1"/>
        <v>КАПО</v>
      </c>
      <c r="AD16" s="17">
        <f ca="1" t="shared" si="2"/>
        <v>2</v>
      </c>
    </row>
    <row r="17" spans="2:30" s="17" customFormat="1" ht="30" customHeight="1">
      <c r="B17" s="13">
        <f t="shared" si="3"/>
        <v>7</v>
      </c>
      <c r="C17" s="22">
        <v>15181</v>
      </c>
      <c r="D17" s="23" t="s">
        <v>92</v>
      </c>
      <c r="E17" s="22" t="s">
        <v>44</v>
      </c>
      <c r="F17" s="22" t="s">
        <v>14</v>
      </c>
      <c r="G17" s="22" t="s">
        <v>94</v>
      </c>
      <c r="H17" s="32" t="str">
        <f t="shared" si="4"/>
        <v>2-х местный номер в КАПО</v>
      </c>
      <c r="I17" s="24">
        <v>42676</v>
      </c>
      <c r="J17" s="24">
        <v>42680</v>
      </c>
      <c r="K17" s="22" t="s">
        <v>44</v>
      </c>
      <c r="L17" s="22" t="s">
        <v>72</v>
      </c>
      <c r="M17" s="25">
        <v>1200</v>
      </c>
      <c r="N17" s="22" t="s">
        <v>44</v>
      </c>
      <c r="O17" s="25"/>
      <c r="P17" s="26" t="s">
        <v>90</v>
      </c>
      <c r="R17" s="21">
        <f t="shared" si="5"/>
        <v>1100</v>
      </c>
      <c r="S17" s="21">
        <f>IF(G17="Школа-1-0",1,(J17-I17))*SUMIF(поселениекод,G17,поселение!P14:P43)*IF(K17="Бюджет",0,1)</f>
        <v>0</v>
      </c>
      <c r="T17" s="21">
        <f t="shared" si="6"/>
        <v>1200</v>
      </c>
      <c r="U17" s="21">
        <f t="shared" si="7"/>
        <v>2300</v>
      </c>
      <c r="V17" s="21">
        <f t="shared" si="8"/>
        <v>0</v>
      </c>
      <c r="W17" s="21">
        <f>IF(G17="Школа-1-0",1,(J17-I17))*SUMIF(поселениекод,G17,поселение!P14:P43)*IF(K17="Бюджет",1,0)</f>
        <v>0</v>
      </c>
      <c r="X17" s="21">
        <f t="shared" si="9"/>
        <v>0</v>
      </c>
      <c r="Y17" s="21">
        <f t="shared" si="10"/>
        <v>0</v>
      </c>
      <c r="Z17" s="21">
        <f t="shared" si="11"/>
        <v>0</v>
      </c>
      <c r="AB17" s="30">
        <f t="shared" si="0"/>
        <v>3</v>
      </c>
      <c r="AC17" s="17" t="str">
        <f ca="1" t="shared" si="1"/>
        <v>КАПО</v>
      </c>
      <c r="AD17" s="17">
        <f ca="1" t="shared" si="2"/>
        <v>2</v>
      </c>
    </row>
    <row r="18" spans="2:30" s="17" customFormat="1" ht="30" customHeight="1">
      <c r="B18" s="13">
        <f t="shared" si="3"/>
        <v>8</v>
      </c>
      <c r="C18" s="22">
        <v>15233</v>
      </c>
      <c r="D18" s="23" t="s">
        <v>95</v>
      </c>
      <c r="E18" s="22" t="s">
        <v>44</v>
      </c>
      <c r="F18" s="22" t="s">
        <v>14</v>
      </c>
      <c r="G18" s="22" t="s">
        <v>94</v>
      </c>
      <c r="H18" s="32" t="str">
        <f t="shared" si="4"/>
        <v>2-х местный номер в КАПО</v>
      </c>
      <c r="I18" s="24">
        <v>42676</v>
      </c>
      <c r="J18" s="24">
        <v>42680</v>
      </c>
      <c r="K18" s="22" t="s">
        <v>44</v>
      </c>
      <c r="L18" s="22" t="s">
        <v>89</v>
      </c>
      <c r="M18" s="25">
        <v>9000</v>
      </c>
      <c r="N18" s="22"/>
      <c r="O18" s="25"/>
      <c r="P18" s="26" t="s">
        <v>90</v>
      </c>
      <c r="R18" s="21">
        <f t="shared" si="5"/>
        <v>1100</v>
      </c>
      <c r="S18" s="21">
        <f>IF(G18="Школа-1-0",1,(J18-I18))*SUMIF(поселениекод,G18,поселение!P15:P44)*IF(K18="Бюджет",0,1)</f>
        <v>0</v>
      </c>
      <c r="T18" s="21">
        <f t="shared" si="6"/>
        <v>9000</v>
      </c>
      <c r="U18" s="21">
        <f t="shared" si="7"/>
        <v>10100</v>
      </c>
      <c r="V18" s="21">
        <f t="shared" si="8"/>
        <v>0</v>
      </c>
      <c r="W18" s="21">
        <f>IF(G18="Школа-1-0",1,(J18-I18))*SUMIF(поселениекод,G18,поселение!P15:P44)*IF(K18="Бюджет",1,0)</f>
        <v>0</v>
      </c>
      <c r="X18" s="21">
        <f t="shared" si="9"/>
        <v>0</v>
      </c>
      <c r="Y18" s="21">
        <f t="shared" si="10"/>
        <v>0</v>
      </c>
      <c r="Z18" s="21">
        <f t="shared" si="11"/>
        <v>0</v>
      </c>
      <c r="AB18" s="30">
        <f t="shared" si="0"/>
        <v>3</v>
      </c>
      <c r="AC18" s="17" t="str">
        <f ca="1" t="shared" si="1"/>
        <v>КАПО</v>
      </c>
      <c r="AD18" s="17">
        <f ca="1" t="shared" si="2"/>
        <v>2</v>
      </c>
    </row>
    <row r="19" spans="2:30" s="17" customFormat="1" ht="30" customHeight="1">
      <c r="B19" s="13">
        <f t="shared" si="3"/>
        <v>9</v>
      </c>
      <c r="C19" s="22">
        <v>7310</v>
      </c>
      <c r="D19" s="23" t="s">
        <v>91</v>
      </c>
      <c r="E19" s="22" t="s">
        <v>44</v>
      </c>
      <c r="F19" s="22" t="s">
        <v>14</v>
      </c>
      <c r="G19" s="22" t="s">
        <v>94</v>
      </c>
      <c r="H19" s="32" t="str">
        <f t="shared" si="4"/>
        <v>2-х местный номер в КАПО</v>
      </c>
      <c r="I19" s="24">
        <v>42677</v>
      </c>
      <c r="J19" s="24">
        <v>42680</v>
      </c>
      <c r="K19" s="22" t="s">
        <v>44</v>
      </c>
      <c r="L19" s="22" t="s">
        <v>72</v>
      </c>
      <c r="M19" s="25">
        <v>1200</v>
      </c>
      <c r="N19" s="22" t="s">
        <v>44</v>
      </c>
      <c r="O19" s="25"/>
      <c r="P19" s="26" t="s">
        <v>97</v>
      </c>
      <c r="R19" s="21">
        <f t="shared" si="5"/>
        <v>1100</v>
      </c>
      <c r="S19" s="21">
        <f>IF(G19="Школа-1-0",1,(J19-I19))*SUMIF(поселениекод,G19,поселение!P16:P45)*IF(K19="Бюджет",0,1)</f>
        <v>0</v>
      </c>
      <c r="T19" s="21">
        <f t="shared" si="6"/>
        <v>1200</v>
      </c>
      <c r="U19" s="21">
        <f t="shared" si="7"/>
        <v>2300</v>
      </c>
      <c r="V19" s="21">
        <f t="shared" si="8"/>
        <v>0</v>
      </c>
      <c r="W19" s="21">
        <f>IF(G19="Школа-1-0",1,(J19-I19))*SUMIF(поселениекод,G19,поселение!P16:P45)*IF(K19="Бюджет",1,0)</f>
        <v>0</v>
      </c>
      <c r="X19" s="21">
        <f t="shared" si="9"/>
        <v>0</v>
      </c>
      <c r="Y19" s="21">
        <f t="shared" si="10"/>
        <v>0</v>
      </c>
      <c r="Z19" s="21">
        <f t="shared" si="11"/>
        <v>0</v>
      </c>
      <c r="AB19" s="30">
        <f t="shared" si="0"/>
        <v>3</v>
      </c>
      <c r="AC19" s="17" t="str">
        <f ca="1" t="shared" si="1"/>
        <v>КАПО</v>
      </c>
      <c r="AD19" s="17">
        <f ca="1" t="shared" si="2"/>
        <v>2</v>
      </c>
    </row>
    <row r="20" spans="2:30" s="17" customFormat="1" ht="30" customHeight="1">
      <c r="B20" s="13">
        <f t="shared" si="3"/>
        <v>10</v>
      </c>
      <c r="C20" s="22">
        <v>15414</v>
      </c>
      <c r="D20" s="23" t="s">
        <v>124</v>
      </c>
      <c r="E20" s="22" t="s">
        <v>44</v>
      </c>
      <c r="F20" s="22"/>
      <c r="G20" s="22" t="s">
        <v>121</v>
      </c>
      <c r="H20" s="32" t="str">
        <f t="shared" si="4"/>
        <v>Селится сам</v>
      </c>
      <c r="I20" s="24">
        <v>42676</v>
      </c>
      <c r="J20" s="24">
        <v>42680</v>
      </c>
      <c r="K20" s="22" t="s">
        <v>44</v>
      </c>
      <c r="L20" s="22" t="s">
        <v>125</v>
      </c>
      <c r="M20" s="25"/>
      <c r="N20" s="22" t="s">
        <v>44</v>
      </c>
      <c r="O20" s="25"/>
      <c r="P20" s="26" t="s">
        <v>115</v>
      </c>
      <c r="R20" s="21">
        <f t="shared" si="5"/>
        <v>0</v>
      </c>
      <c r="S20" s="21">
        <f>IF(G20="Школа-1-0",1,(J20-I20))*SUMIF(поселениекод,G20,поселение!P17:P46)*IF(K20="Бюджет",0,1)</f>
        <v>0</v>
      </c>
      <c r="T20" s="21">
        <f t="shared" si="6"/>
        <v>0</v>
      </c>
      <c r="U20" s="21">
        <f t="shared" si="7"/>
        <v>0</v>
      </c>
      <c r="V20" s="21">
        <f t="shared" si="8"/>
        <v>0</v>
      </c>
      <c r="W20" s="21">
        <f>IF(G20="Школа-1-0",1,(J20-I20))*SUMIF(поселениекод,G20,поселение!P17:P46)*IF(K20="Бюджет",1,0)</f>
        <v>0</v>
      </c>
      <c r="X20" s="21">
        <f t="shared" si="9"/>
        <v>0</v>
      </c>
      <c r="Y20" s="21">
        <f t="shared" si="10"/>
        <v>0</v>
      </c>
      <c r="Z20" s="21">
        <f t="shared" si="11"/>
        <v>0</v>
      </c>
      <c r="AB20" s="30">
        <f t="shared" si="0"/>
        <v>1</v>
      </c>
      <c r="AC20" s="17" t="str">
        <f ca="1" t="shared" si="1"/>
        <v>Сам</v>
      </c>
      <c r="AD20" s="17">
        <f ca="1" t="shared" si="2"/>
        <v>0</v>
      </c>
    </row>
    <row r="21" spans="2:30" s="17" customFormat="1" ht="30" customHeight="1">
      <c r="B21" s="13">
        <f t="shared" si="3"/>
        <v>11</v>
      </c>
      <c r="C21" s="22">
        <v>15577</v>
      </c>
      <c r="D21" s="23" t="s">
        <v>98</v>
      </c>
      <c r="E21" s="22" t="s">
        <v>44</v>
      </c>
      <c r="F21" s="22" t="s">
        <v>14</v>
      </c>
      <c r="G21" s="22" t="s">
        <v>94</v>
      </c>
      <c r="H21" s="32" t="str">
        <f t="shared" si="4"/>
        <v>2-х местный номер в КАПО</v>
      </c>
      <c r="I21" s="24">
        <v>42676</v>
      </c>
      <c r="J21" s="24">
        <v>42680</v>
      </c>
      <c r="K21" s="22" t="s">
        <v>44</v>
      </c>
      <c r="L21" s="22" t="s">
        <v>72</v>
      </c>
      <c r="M21" s="25">
        <v>2500</v>
      </c>
      <c r="N21" s="22" t="s">
        <v>44</v>
      </c>
      <c r="O21" s="25"/>
      <c r="P21" s="26" t="s">
        <v>88</v>
      </c>
      <c r="R21" s="21">
        <f t="shared" si="5"/>
        <v>1100</v>
      </c>
      <c r="S21" s="21">
        <f>IF(G21="Школа-1-0",1,(J21-I21))*SUMIF(поселениекод,G21,поселение!P18:P47)*IF(K21="Бюджет",0,1)</f>
        <v>0</v>
      </c>
      <c r="T21" s="21">
        <f t="shared" si="6"/>
        <v>2500</v>
      </c>
      <c r="U21" s="21">
        <f t="shared" si="7"/>
        <v>3600</v>
      </c>
      <c r="V21" s="21">
        <f t="shared" si="8"/>
        <v>0</v>
      </c>
      <c r="W21" s="21">
        <f>IF(G21="Школа-1-0",1,(J21-I21))*SUMIF(поселениекод,G21,поселение!P18:P47)*IF(K21="Бюджет",1,0)</f>
        <v>0</v>
      </c>
      <c r="X21" s="21">
        <f t="shared" si="9"/>
        <v>0</v>
      </c>
      <c r="Y21" s="21">
        <f t="shared" si="10"/>
        <v>0</v>
      </c>
      <c r="Z21" s="21">
        <f t="shared" si="11"/>
        <v>0</v>
      </c>
      <c r="AB21" s="30">
        <f t="shared" si="0"/>
        <v>3</v>
      </c>
      <c r="AC21" s="17" t="str">
        <f ca="1" t="shared" si="1"/>
        <v>КАПО</v>
      </c>
      <c r="AD21" s="17">
        <f ca="1" t="shared" si="2"/>
        <v>2</v>
      </c>
    </row>
    <row r="22" spans="2:30" s="17" customFormat="1" ht="30" customHeight="1">
      <c r="B22" s="13">
        <f t="shared" si="3"/>
        <v>12</v>
      </c>
      <c r="C22" s="22">
        <v>15617</v>
      </c>
      <c r="D22" s="23" t="s">
        <v>99</v>
      </c>
      <c r="E22" s="22" t="s">
        <v>44</v>
      </c>
      <c r="F22" s="22" t="s">
        <v>14</v>
      </c>
      <c r="G22" s="22" t="s">
        <v>94</v>
      </c>
      <c r="H22" s="32" t="str">
        <f t="shared" si="4"/>
        <v>2-х местный номер в КАПО</v>
      </c>
      <c r="I22" s="24">
        <v>42678</v>
      </c>
      <c r="J22" s="24">
        <v>42680</v>
      </c>
      <c r="K22" s="22" t="s">
        <v>44</v>
      </c>
      <c r="L22" s="22" t="s">
        <v>72</v>
      </c>
      <c r="M22" s="25">
        <v>2500</v>
      </c>
      <c r="N22" s="22" t="s">
        <v>44</v>
      </c>
      <c r="O22" s="25"/>
      <c r="P22" s="26" t="s">
        <v>102</v>
      </c>
      <c r="R22" s="21">
        <f t="shared" si="5"/>
        <v>1100</v>
      </c>
      <c r="S22" s="21">
        <f>IF(G22="Школа-1-0",1,(J22-I22))*SUMIF(поселениекод,G22,поселение!P19:P48)*IF(K22="Бюджет",0,1)</f>
        <v>0</v>
      </c>
      <c r="T22" s="21">
        <f t="shared" si="6"/>
        <v>2500</v>
      </c>
      <c r="U22" s="21">
        <f t="shared" si="7"/>
        <v>3600</v>
      </c>
      <c r="V22" s="21">
        <f t="shared" si="8"/>
        <v>0</v>
      </c>
      <c r="W22" s="21">
        <f>IF(G22="Школа-1-0",1,(J22-I22))*SUMIF(поселениекод,G22,поселение!P19:P48)*IF(K22="Бюджет",1,0)</f>
        <v>0</v>
      </c>
      <c r="X22" s="21">
        <f t="shared" si="9"/>
        <v>0</v>
      </c>
      <c r="Y22" s="21">
        <f t="shared" si="10"/>
        <v>0</v>
      </c>
      <c r="Z22" s="21">
        <f t="shared" si="11"/>
        <v>0</v>
      </c>
      <c r="AB22" s="30">
        <f t="shared" si="0"/>
        <v>3</v>
      </c>
      <c r="AC22" s="17" t="str">
        <f ca="1" t="shared" si="1"/>
        <v>КАПО</v>
      </c>
      <c r="AD22" s="17">
        <f ca="1" t="shared" si="2"/>
        <v>2</v>
      </c>
    </row>
    <row r="23" spans="2:30" s="17" customFormat="1" ht="30" customHeight="1">
      <c r="B23" s="13">
        <f t="shared" si="3"/>
        <v>13</v>
      </c>
      <c r="C23" s="22">
        <v>15630</v>
      </c>
      <c r="D23" s="23" t="s">
        <v>100</v>
      </c>
      <c r="E23" s="22" t="s">
        <v>43</v>
      </c>
      <c r="F23" s="22" t="s">
        <v>14</v>
      </c>
      <c r="G23" s="22" t="s">
        <v>94</v>
      </c>
      <c r="H23" s="32" t="str">
        <f t="shared" si="4"/>
        <v>2-х местный номер в КАПО</v>
      </c>
      <c r="I23" s="24">
        <v>42678</v>
      </c>
      <c r="J23" s="24">
        <v>42680</v>
      </c>
      <c r="K23" s="22" t="s">
        <v>44</v>
      </c>
      <c r="L23" s="22" t="s">
        <v>72</v>
      </c>
      <c r="M23" s="25">
        <v>2500</v>
      </c>
      <c r="N23" s="22" t="s">
        <v>44</v>
      </c>
      <c r="O23" s="25"/>
      <c r="P23" s="26" t="s">
        <v>103</v>
      </c>
      <c r="R23" s="21">
        <f t="shared" si="5"/>
        <v>1100</v>
      </c>
      <c r="S23" s="21">
        <f>IF(G23="Школа-1-0",1,(J23-I23))*SUMIF(поселениекод,G23,поселение!P20:P49)*IF(K23="Бюджет",0,1)</f>
        <v>0</v>
      </c>
      <c r="T23" s="21">
        <f t="shared" si="6"/>
        <v>2500</v>
      </c>
      <c r="U23" s="21">
        <f t="shared" si="7"/>
        <v>3600</v>
      </c>
      <c r="V23" s="21">
        <f t="shared" si="8"/>
        <v>0</v>
      </c>
      <c r="W23" s="21">
        <f>IF(G23="Школа-1-0",1,(J23-I23))*SUMIF(поселениекод,G23,поселение!P20:P49)*IF(K23="Бюджет",1,0)</f>
        <v>0</v>
      </c>
      <c r="X23" s="21">
        <f t="shared" si="9"/>
        <v>0</v>
      </c>
      <c r="Y23" s="21">
        <f t="shared" si="10"/>
        <v>0</v>
      </c>
      <c r="Z23" s="21">
        <f t="shared" si="11"/>
        <v>0</v>
      </c>
      <c r="AB23" s="30">
        <f t="shared" si="0"/>
        <v>3</v>
      </c>
      <c r="AC23" s="17" t="str">
        <f ca="1" t="shared" si="1"/>
        <v>КАПО</v>
      </c>
      <c r="AD23" s="17">
        <f ca="1" t="shared" si="2"/>
        <v>2</v>
      </c>
    </row>
    <row r="24" spans="2:30" s="17" customFormat="1" ht="30" customHeight="1">
      <c r="B24" s="13">
        <f t="shared" si="3"/>
        <v>14</v>
      </c>
      <c r="C24" s="22"/>
      <c r="D24" s="23"/>
      <c r="E24" s="22"/>
      <c r="F24" s="22"/>
      <c r="G24" s="22"/>
      <c r="H24" s="32">
        <f t="shared" si="4"/>
      </c>
      <c r="I24" s="24"/>
      <c r="J24" s="24"/>
      <c r="K24" s="22"/>
      <c r="L24" s="22"/>
      <c r="M24" s="25"/>
      <c r="N24" s="22"/>
      <c r="O24" s="25"/>
      <c r="P24" s="26" t="s">
        <v>104</v>
      </c>
      <c r="R24" s="21">
        <f t="shared" si="5"/>
        <v>0</v>
      </c>
      <c r="S24" s="21">
        <f>IF(G24="Школа-1-0",1,(J24-I24))*SUMIF(поселениекод,G24,поселение!P21:P50)*IF(K24="Бюджет",0,1)</f>
        <v>0</v>
      </c>
      <c r="T24" s="21">
        <f t="shared" si="6"/>
        <v>0</v>
      </c>
      <c r="U24" s="21">
        <f t="shared" si="7"/>
        <v>0</v>
      </c>
      <c r="V24" s="21">
        <f t="shared" si="8"/>
        <v>0</v>
      </c>
      <c r="W24" s="21">
        <f>IF(G24="Школа-1-0",1,(J24-I24))*SUMIF(поселениекод,G24,поселение!P21:P50)*IF(K24="Бюджет",1,0)</f>
        <v>0</v>
      </c>
      <c r="X24" s="21">
        <f t="shared" si="9"/>
        <v>0</v>
      </c>
      <c r="Y24" s="21">
        <f t="shared" si="10"/>
        <v>0</v>
      </c>
      <c r="Z24" s="21">
        <f t="shared" si="11"/>
        <v>0</v>
      </c>
      <c r="AB24" s="30">
        <f t="shared" si="0"/>
        <v>0</v>
      </c>
      <c r="AC24" s="17">
        <f ca="1" t="shared" si="1"/>
        <v>0</v>
      </c>
      <c r="AD24" s="17">
        <f ca="1" t="shared" si="2"/>
        <v>0</v>
      </c>
    </row>
    <row r="25" spans="2:30" s="17" customFormat="1" ht="30" customHeight="1">
      <c r="B25" s="13">
        <f t="shared" si="3"/>
        <v>15</v>
      </c>
      <c r="C25" s="22">
        <v>15164</v>
      </c>
      <c r="D25" s="23" t="s">
        <v>101</v>
      </c>
      <c r="E25" s="22" t="s">
        <v>44</v>
      </c>
      <c r="F25" s="22" t="s">
        <v>14</v>
      </c>
      <c r="G25" s="22" t="s">
        <v>94</v>
      </c>
      <c r="H25" s="32" t="str">
        <f t="shared" si="4"/>
        <v>2-х местный номер в КАПО</v>
      </c>
      <c r="I25" s="24"/>
      <c r="J25" s="24">
        <v>42680</v>
      </c>
      <c r="K25" s="22" t="s">
        <v>44</v>
      </c>
      <c r="L25" s="22" t="s">
        <v>116</v>
      </c>
      <c r="M25" s="25">
        <v>666</v>
      </c>
      <c r="N25" s="22" t="s">
        <v>44</v>
      </c>
      <c r="O25" s="25"/>
      <c r="P25" s="26" t="s">
        <v>105</v>
      </c>
      <c r="R25" s="21">
        <f t="shared" si="5"/>
        <v>1100</v>
      </c>
      <c r="S25" s="21">
        <f>IF(G25="Школа-1-0",1,(J25-I25))*SUMIF(поселениекод,G25,поселение!P22:P51)*IF(K25="Бюджет",0,1)</f>
        <v>0</v>
      </c>
      <c r="T25" s="21">
        <f t="shared" si="6"/>
        <v>666</v>
      </c>
      <c r="U25" s="21">
        <f t="shared" si="7"/>
        <v>1766</v>
      </c>
      <c r="V25" s="21">
        <f t="shared" si="8"/>
        <v>0</v>
      </c>
      <c r="W25" s="21">
        <f>IF(G25="Школа-1-0",1,(J25-I25))*SUMIF(поселениекод,G25,поселение!P22:P51)*IF(K25="Бюджет",1,0)</f>
        <v>0</v>
      </c>
      <c r="X25" s="21">
        <f t="shared" si="9"/>
        <v>0</v>
      </c>
      <c r="Y25" s="21">
        <f t="shared" si="10"/>
        <v>0</v>
      </c>
      <c r="Z25" s="21">
        <f t="shared" si="11"/>
        <v>0</v>
      </c>
      <c r="AB25" s="30">
        <f t="shared" si="0"/>
        <v>3</v>
      </c>
      <c r="AC25" s="17" t="str">
        <f ca="1" t="shared" si="1"/>
        <v>КАПО</v>
      </c>
      <c r="AD25" s="17">
        <f ca="1" t="shared" si="2"/>
        <v>2</v>
      </c>
    </row>
    <row r="26" spans="2:30" s="17" customFormat="1" ht="30" customHeight="1">
      <c r="B26" s="13">
        <f t="shared" si="3"/>
        <v>16</v>
      </c>
      <c r="C26" s="22"/>
      <c r="D26" s="23" t="s">
        <v>106</v>
      </c>
      <c r="E26" s="22" t="s">
        <v>44</v>
      </c>
      <c r="F26" s="22" t="s">
        <v>14</v>
      </c>
      <c r="G26" s="22" t="s">
        <v>94</v>
      </c>
      <c r="H26" s="32" t="str">
        <f t="shared" si="4"/>
        <v>2-х местный номер в КАПО</v>
      </c>
      <c r="I26" s="24"/>
      <c r="J26" s="24">
        <v>42680</v>
      </c>
      <c r="K26" s="22" t="s">
        <v>44</v>
      </c>
      <c r="L26" s="22" t="s">
        <v>113</v>
      </c>
      <c r="M26" s="25">
        <v>1200</v>
      </c>
      <c r="N26" s="22" t="s">
        <v>44</v>
      </c>
      <c r="O26" s="25"/>
      <c r="P26" s="26" t="s">
        <v>115</v>
      </c>
      <c r="R26" s="21">
        <f t="shared" si="5"/>
        <v>1100</v>
      </c>
      <c r="S26" s="21">
        <f>IF(G26="Школа-1-0",1,(J26-I26))*SUMIF(поселениекод,G26,поселение!P23:P52)*IF(K26="Бюджет",0,1)</f>
        <v>0</v>
      </c>
      <c r="T26" s="21">
        <f t="shared" si="6"/>
        <v>1200</v>
      </c>
      <c r="U26" s="21">
        <f t="shared" si="7"/>
        <v>2300</v>
      </c>
      <c r="V26" s="21">
        <f t="shared" si="8"/>
        <v>0</v>
      </c>
      <c r="W26" s="21">
        <f>IF(G26="Школа-1-0",1,(J26-I26))*SUMIF(поселениекод,G26,поселение!P23:P52)*IF(K26="Бюджет",1,0)</f>
        <v>0</v>
      </c>
      <c r="X26" s="21">
        <f t="shared" si="9"/>
        <v>0</v>
      </c>
      <c r="Y26" s="21">
        <f t="shared" si="10"/>
        <v>0</v>
      </c>
      <c r="Z26" s="21">
        <f t="shared" si="11"/>
        <v>0</v>
      </c>
      <c r="AB26" s="30">
        <f t="shared" si="0"/>
        <v>3</v>
      </c>
      <c r="AC26" s="17" t="str">
        <f ca="1" t="shared" si="1"/>
        <v>КАПО</v>
      </c>
      <c r="AD26" s="17">
        <f ca="1" t="shared" si="2"/>
        <v>2</v>
      </c>
    </row>
    <row r="27" spans="2:30" s="17" customFormat="1" ht="30" customHeight="1">
      <c r="B27" s="13">
        <f t="shared" si="3"/>
        <v>17</v>
      </c>
      <c r="C27" s="22">
        <v>13061</v>
      </c>
      <c r="D27" s="23" t="s">
        <v>107</v>
      </c>
      <c r="E27" s="22" t="s">
        <v>44</v>
      </c>
      <c r="F27" s="22" t="s">
        <v>14</v>
      </c>
      <c r="G27" s="22" t="s">
        <v>94</v>
      </c>
      <c r="H27" s="32" t="str">
        <f t="shared" si="4"/>
        <v>2-х местный номер в КАПО</v>
      </c>
      <c r="I27" s="24">
        <v>42678</v>
      </c>
      <c r="J27" s="24">
        <v>42680</v>
      </c>
      <c r="K27" s="22" t="s">
        <v>44</v>
      </c>
      <c r="L27" s="22" t="s">
        <v>113</v>
      </c>
      <c r="M27" s="25">
        <v>2500</v>
      </c>
      <c r="N27" s="22" t="s">
        <v>44</v>
      </c>
      <c r="O27" s="25"/>
      <c r="P27" s="26" t="s">
        <v>114</v>
      </c>
      <c r="R27" s="21">
        <f t="shared" si="5"/>
        <v>1100</v>
      </c>
      <c r="S27" s="21">
        <f>IF(G27="Школа-1-0",1,(J27-I27))*SUMIF(поселениекод,G27,поселение!P24:P53)*IF(K27="Бюджет",0,1)</f>
        <v>0</v>
      </c>
      <c r="T27" s="21">
        <f t="shared" si="6"/>
        <v>2500</v>
      </c>
      <c r="U27" s="21">
        <f t="shared" si="7"/>
        <v>3600</v>
      </c>
      <c r="V27" s="21">
        <f t="shared" si="8"/>
        <v>0</v>
      </c>
      <c r="W27" s="21">
        <f>IF(G27="Школа-1-0",1,(J27-I27))*SUMIF(поселениекод,G27,поселение!P24:P53)*IF(K27="Бюджет",1,0)</f>
        <v>0</v>
      </c>
      <c r="X27" s="21">
        <f t="shared" si="9"/>
        <v>0</v>
      </c>
      <c r="Y27" s="21">
        <f t="shared" si="10"/>
        <v>0</v>
      </c>
      <c r="Z27" s="21">
        <f t="shared" si="11"/>
        <v>0</v>
      </c>
      <c r="AB27" s="30">
        <f t="shared" si="0"/>
        <v>3</v>
      </c>
      <c r="AC27" s="17" t="str">
        <f ca="1" t="shared" si="1"/>
        <v>КАПО</v>
      </c>
      <c r="AD27" s="17">
        <f ca="1" t="shared" si="2"/>
        <v>2</v>
      </c>
    </row>
    <row r="28" spans="2:30" s="17" customFormat="1" ht="30" customHeight="1">
      <c r="B28" s="13">
        <f t="shared" si="3"/>
        <v>18</v>
      </c>
      <c r="C28" s="36">
        <v>15201</v>
      </c>
      <c r="D28" s="23" t="s">
        <v>122</v>
      </c>
      <c r="E28" s="22"/>
      <c r="F28" s="22"/>
      <c r="G28" s="22"/>
      <c r="H28" s="32">
        <f t="shared" si="4"/>
      </c>
      <c r="I28" s="24"/>
      <c r="J28" s="24"/>
      <c r="K28" s="22"/>
      <c r="L28" s="22"/>
      <c r="M28" s="25"/>
      <c r="N28" s="22"/>
      <c r="O28" s="25"/>
      <c r="P28" s="26"/>
      <c r="R28" s="21">
        <f t="shared" si="5"/>
        <v>0</v>
      </c>
      <c r="S28" s="21">
        <f>IF(G28="Школа-1-0",1,(J28-I28))*SUMIF(поселениекод,G28,поселение!P25:P54)*IF(K28="Бюджет",0,1)</f>
        <v>0</v>
      </c>
      <c r="T28" s="21">
        <f t="shared" si="6"/>
        <v>0</v>
      </c>
      <c r="U28" s="21">
        <f t="shared" si="7"/>
        <v>0</v>
      </c>
      <c r="V28" s="21">
        <f t="shared" si="8"/>
        <v>0</v>
      </c>
      <c r="W28" s="21">
        <f>IF(G28="Школа-1-0",1,(J28-I28))*SUMIF(поселениекод,G28,поселение!P25:P54)*IF(K28="Бюджет",1,0)</f>
        <v>0</v>
      </c>
      <c r="X28" s="21">
        <f t="shared" si="9"/>
        <v>0</v>
      </c>
      <c r="Y28" s="21">
        <f t="shared" si="10"/>
        <v>0</v>
      </c>
      <c r="Z28" s="21">
        <f t="shared" si="11"/>
        <v>0</v>
      </c>
      <c r="AB28" s="30">
        <f t="shared" si="0"/>
        <v>0</v>
      </c>
      <c r="AC28" s="17">
        <f ca="1" t="shared" si="1"/>
        <v>0</v>
      </c>
      <c r="AD28" s="17">
        <f ca="1" t="shared" si="2"/>
        <v>0</v>
      </c>
    </row>
    <row r="29" spans="2:30" s="17" customFormat="1" ht="30" customHeight="1">
      <c r="B29" s="13">
        <f t="shared" si="3"/>
        <v>19</v>
      </c>
      <c r="C29" s="22"/>
      <c r="D29" s="23"/>
      <c r="E29" s="22"/>
      <c r="F29" s="22"/>
      <c r="G29" s="22"/>
      <c r="H29" s="32">
        <f t="shared" si="4"/>
      </c>
      <c r="I29" s="24"/>
      <c r="J29" s="24"/>
      <c r="K29" s="22"/>
      <c r="L29" s="22"/>
      <c r="M29" s="25"/>
      <c r="N29" s="22"/>
      <c r="O29" s="25" t="s">
        <v>123</v>
      </c>
      <c r="P29" s="26"/>
      <c r="R29" s="21">
        <f t="shared" si="5"/>
        <v>0</v>
      </c>
      <c r="S29" s="21">
        <f>IF(G29="Школа-1-0",1,(J29-I29))*SUMIF(поселениекод,G29,поселение!P26:P55)*IF(K29="Бюджет",0,1)</f>
        <v>0</v>
      </c>
      <c r="T29" s="21">
        <f t="shared" si="6"/>
        <v>0</v>
      </c>
      <c r="U29" s="21">
        <f t="shared" si="7"/>
        <v>0</v>
      </c>
      <c r="V29" s="21">
        <f t="shared" si="8"/>
        <v>0</v>
      </c>
      <c r="W29" s="21">
        <f>IF(G29="Школа-1-0",1,(J29-I29))*SUMIF(поселениекод,G29,поселение!P26:P55)*IF(K29="Бюджет",1,0)</f>
        <v>0</v>
      </c>
      <c r="X29" s="21">
        <f t="shared" si="9"/>
        <v>0</v>
      </c>
      <c r="Y29" s="21" t="str">
        <f t="shared" si="10"/>
        <v>,</v>
      </c>
      <c r="Z29" s="21">
        <f t="shared" si="11"/>
        <v>0</v>
      </c>
      <c r="AB29" s="30">
        <f t="shared" si="0"/>
        <v>0</v>
      </c>
      <c r="AC29" s="17">
        <f ca="1" t="shared" si="1"/>
        <v>0</v>
      </c>
      <c r="AD29" s="17">
        <f ca="1" t="shared" si="2"/>
        <v>0</v>
      </c>
    </row>
    <row r="30" spans="2:30" s="17" customFormat="1" ht="30" customHeight="1">
      <c r="B30" s="13">
        <f t="shared" si="3"/>
        <v>20</v>
      </c>
      <c r="C30" s="36">
        <v>15186</v>
      </c>
      <c r="D30" s="23" t="s">
        <v>122</v>
      </c>
      <c r="E30" s="22"/>
      <c r="F30" s="22"/>
      <c r="G30" s="22"/>
      <c r="H30" s="32">
        <f t="shared" si="4"/>
      </c>
      <c r="I30" s="24"/>
      <c r="J30" s="24"/>
      <c r="K30" s="22"/>
      <c r="L30" s="22"/>
      <c r="M30" s="25"/>
      <c r="N30" s="22"/>
      <c r="O30" s="25"/>
      <c r="P30" s="26"/>
      <c r="R30" s="21">
        <f t="shared" si="5"/>
        <v>0</v>
      </c>
      <c r="S30" s="21">
        <f>IF(G30="Школа-1-0",1,(J30-I30))*SUMIF(поселениекод,G30,поселение!P27:P56)*IF(K30="Бюджет",0,1)</f>
        <v>0</v>
      </c>
      <c r="T30" s="21">
        <f t="shared" si="6"/>
        <v>0</v>
      </c>
      <c r="U30" s="21">
        <f t="shared" si="7"/>
        <v>0</v>
      </c>
      <c r="V30" s="21">
        <f t="shared" si="8"/>
        <v>0</v>
      </c>
      <c r="W30" s="21">
        <f>IF(G30="Школа-1-0",1,(J30-I30))*SUMIF(поселениекод,G30,поселение!P27:P56)*IF(K30="Бюджет",1,0)</f>
        <v>0</v>
      </c>
      <c r="X30" s="21">
        <f t="shared" si="9"/>
        <v>0</v>
      </c>
      <c r="Y30" s="21">
        <f t="shared" si="10"/>
        <v>0</v>
      </c>
      <c r="Z30" s="21">
        <f t="shared" si="11"/>
        <v>0</v>
      </c>
      <c r="AB30" s="30">
        <f t="shared" si="0"/>
        <v>0</v>
      </c>
      <c r="AC30" s="17">
        <f ca="1" t="shared" si="1"/>
        <v>0</v>
      </c>
      <c r="AD30" s="17">
        <f ca="1" t="shared" si="2"/>
        <v>0</v>
      </c>
    </row>
    <row r="31" spans="2:30" s="17" customFormat="1" ht="30" customHeight="1">
      <c r="B31" s="13">
        <f t="shared" si="3"/>
        <v>21</v>
      </c>
      <c r="C31" s="22"/>
      <c r="D31" s="23"/>
      <c r="E31" s="22"/>
      <c r="F31" s="22"/>
      <c r="G31" s="22"/>
      <c r="H31" s="32">
        <f t="shared" si="4"/>
      </c>
      <c r="I31" s="24"/>
      <c r="J31" s="24"/>
      <c r="K31" s="22"/>
      <c r="L31" s="22"/>
      <c r="M31" s="25"/>
      <c r="N31" s="22"/>
      <c r="O31" s="25"/>
      <c r="P31" s="26"/>
      <c r="R31" s="21">
        <f t="shared" si="5"/>
        <v>0</v>
      </c>
      <c r="S31" s="21">
        <f>IF(G31="Школа-1-0",1,(J31-I31))*SUMIF(поселениекод,G31,поселение!P28:P57)*IF(K31="Бюджет",0,1)</f>
        <v>0</v>
      </c>
      <c r="T31" s="21">
        <f t="shared" si="6"/>
        <v>0</v>
      </c>
      <c r="U31" s="21">
        <f t="shared" si="7"/>
        <v>0</v>
      </c>
      <c r="V31" s="21">
        <f t="shared" si="8"/>
        <v>0</v>
      </c>
      <c r="W31" s="21">
        <f>IF(G31="Школа-1-0",1,(J31-I31))*SUMIF(поселениекод,G31,поселение!P28:P57)*IF(K31="Бюджет",1,0)</f>
        <v>0</v>
      </c>
      <c r="X31" s="21">
        <f t="shared" si="9"/>
        <v>0</v>
      </c>
      <c r="Y31" s="21">
        <f t="shared" si="10"/>
        <v>0</v>
      </c>
      <c r="Z31" s="21">
        <f t="shared" si="11"/>
        <v>0</v>
      </c>
      <c r="AB31" s="30">
        <f t="shared" si="0"/>
        <v>0</v>
      </c>
      <c r="AC31" s="17">
        <f ca="1" t="shared" si="1"/>
        <v>0</v>
      </c>
      <c r="AD31" s="17">
        <f ca="1" t="shared" si="2"/>
        <v>0</v>
      </c>
    </row>
    <row r="32" spans="2:30" s="17" customFormat="1" ht="30" customHeight="1">
      <c r="B32" s="13">
        <f t="shared" si="3"/>
        <v>22</v>
      </c>
      <c r="C32" s="22"/>
      <c r="D32" s="23"/>
      <c r="E32" s="22"/>
      <c r="F32" s="22"/>
      <c r="G32" s="22"/>
      <c r="H32" s="32">
        <f t="shared" si="4"/>
      </c>
      <c r="I32" s="24"/>
      <c r="J32" s="24"/>
      <c r="K32" s="22"/>
      <c r="L32" s="22"/>
      <c r="M32" s="25"/>
      <c r="N32" s="22"/>
      <c r="O32" s="25"/>
      <c r="P32" s="26"/>
      <c r="R32" s="21">
        <f t="shared" si="5"/>
        <v>0</v>
      </c>
      <c r="S32" s="21">
        <f>IF(G32="Школа-1-0",1,(J32-I32))*SUMIF(поселениекод,G32,поселение!P29:P58)*IF(K32="Бюджет",0,1)</f>
        <v>0</v>
      </c>
      <c r="T32" s="21">
        <f t="shared" si="6"/>
        <v>0</v>
      </c>
      <c r="U32" s="21">
        <f t="shared" si="7"/>
        <v>0</v>
      </c>
      <c r="V32" s="21">
        <f t="shared" si="8"/>
        <v>0</v>
      </c>
      <c r="W32" s="21">
        <f>IF(G32="Школа-1-0",1,(J32-I32))*SUMIF(поселениекод,G32,поселение!P29:P58)*IF(K32="Бюджет",1,0)</f>
        <v>0</v>
      </c>
      <c r="X32" s="21">
        <f t="shared" si="9"/>
        <v>0</v>
      </c>
      <c r="Y32" s="21">
        <f t="shared" si="10"/>
        <v>0</v>
      </c>
      <c r="Z32" s="21">
        <f t="shared" si="11"/>
        <v>0</v>
      </c>
      <c r="AB32" s="30">
        <f t="shared" si="0"/>
        <v>0</v>
      </c>
      <c r="AC32" s="17">
        <f ca="1" t="shared" si="1"/>
        <v>0</v>
      </c>
      <c r="AD32" s="17">
        <f ca="1" t="shared" si="2"/>
        <v>0</v>
      </c>
    </row>
    <row r="33" spans="2:30" s="17" customFormat="1" ht="30" customHeight="1">
      <c r="B33" s="13">
        <f t="shared" si="3"/>
        <v>23</v>
      </c>
      <c r="C33" s="22"/>
      <c r="D33" s="23"/>
      <c r="E33" s="22"/>
      <c r="F33" s="22"/>
      <c r="G33" s="22"/>
      <c r="H33" s="32">
        <f t="shared" si="4"/>
      </c>
      <c r="I33" s="24"/>
      <c r="J33" s="24"/>
      <c r="K33" s="22"/>
      <c r="L33" s="22"/>
      <c r="M33" s="25"/>
      <c r="N33" s="22"/>
      <c r="O33" s="25"/>
      <c r="P33" s="26"/>
      <c r="R33" s="21">
        <f t="shared" si="5"/>
        <v>0</v>
      </c>
      <c r="S33" s="21">
        <f>IF(G33="Школа-1-0",1,(J33-I33))*SUMIF(поселениекод,G33,поселение!P30:P59)*IF(K33="Бюджет",0,1)</f>
        <v>0</v>
      </c>
      <c r="T33" s="21">
        <f t="shared" si="6"/>
        <v>0</v>
      </c>
      <c r="U33" s="21">
        <f t="shared" si="7"/>
        <v>0</v>
      </c>
      <c r="V33" s="21">
        <f t="shared" si="8"/>
        <v>0</v>
      </c>
      <c r="W33" s="21">
        <f>IF(G33="Школа-1-0",1,(J33-I33))*SUMIF(поселениекод,G33,поселение!P30:P59)*IF(K33="Бюджет",1,0)</f>
        <v>0</v>
      </c>
      <c r="X33" s="21">
        <f t="shared" si="9"/>
        <v>0</v>
      </c>
      <c r="Y33" s="21">
        <f t="shared" si="10"/>
        <v>0</v>
      </c>
      <c r="Z33" s="21">
        <f t="shared" si="11"/>
        <v>0</v>
      </c>
      <c r="AB33" s="30">
        <f t="shared" si="0"/>
        <v>0</v>
      </c>
      <c r="AC33" s="17">
        <f ca="1" t="shared" si="1"/>
        <v>0</v>
      </c>
      <c r="AD33" s="17">
        <f ca="1" t="shared" si="2"/>
        <v>0</v>
      </c>
    </row>
    <row r="34" spans="2:30" s="17" customFormat="1" ht="30" customHeight="1">
      <c r="B34" s="13">
        <f t="shared" si="3"/>
        <v>24</v>
      </c>
      <c r="C34" s="22"/>
      <c r="D34" s="23"/>
      <c r="E34" s="22"/>
      <c r="F34" s="22"/>
      <c r="G34" s="22"/>
      <c r="H34" s="32">
        <f t="shared" si="4"/>
      </c>
      <c r="I34" s="24"/>
      <c r="J34" s="24"/>
      <c r="K34" s="22"/>
      <c r="L34" s="22"/>
      <c r="M34" s="25"/>
      <c r="N34" s="22"/>
      <c r="O34" s="25"/>
      <c r="P34" s="26"/>
      <c r="R34" s="21">
        <f t="shared" si="5"/>
        <v>0</v>
      </c>
      <c r="S34" s="21">
        <f>IF(G34="Школа-1-0",1,(J34-I34))*SUMIF(поселениекод,G34,поселение!P31:P60)*IF(K34="Бюджет",0,1)</f>
        <v>0</v>
      </c>
      <c r="T34" s="21">
        <f t="shared" si="6"/>
        <v>0</v>
      </c>
      <c r="U34" s="21">
        <f t="shared" si="7"/>
        <v>0</v>
      </c>
      <c r="V34" s="21">
        <f t="shared" si="8"/>
        <v>0</v>
      </c>
      <c r="W34" s="21">
        <f>IF(G34="Школа-1-0",1,(J34-I34))*SUMIF(поселениекод,G34,поселение!P31:P60)*IF(K34="Бюджет",1,0)</f>
        <v>0</v>
      </c>
      <c r="X34" s="21">
        <f t="shared" si="9"/>
        <v>0</v>
      </c>
      <c r="Y34" s="21">
        <f t="shared" si="10"/>
        <v>0</v>
      </c>
      <c r="Z34" s="21">
        <f t="shared" si="11"/>
        <v>0</v>
      </c>
      <c r="AB34" s="30">
        <f t="shared" si="0"/>
        <v>0</v>
      </c>
      <c r="AC34" s="17">
        <f ca="1" t="shared" si="1"/>
        <v>0</v>
      </c>
      <c r="AD34" s="17">
        <f ca="1" t="shared" si="2"/>
        <v>0</v>
      </c>
    </row>
    <row r="35" spans="2:30" s="17" customFormat="1" ht="30" customHeight="1">
      <c r="B35" s="13">
        <f t="shared" si="3"/>
        <v>25</v>
      </c>
      <c r="C35" s="22"/>
      <c r="D35" s="23"/>
      <c r="E35" s="22"/>
      <c r="F35" s="22"/>
      <c r="G35" s="22"/>
      <c r="H35" s="32">
        <f t="shared" si="4"/>
      </c>
      <c r="I35" s="24"/>
      <c r="J35" s="24"/>
      <c r="K35" s="22"/>
      <c r="L35" s="22"/>
      <c r="M35" s="25"/>
      <c r="N35" s="22"/>
      <c r="O35" s="25"/>
      <c r="P35" s="26"/>
      <c r="R35" s="21">
        <f t="shared" si="5"/>
        <v>0</v>
      </c>
      <c r="S35" s="21">
        <f>IF(G35="Школа-1-0",1,(J35-I35))*SUMIF(поселениекод,G35,поселение!P32:P61)*IF(K35="Бюджет",0,1)</f>
        <v>0</v>
      </c>
      <c r="T35" s="21">
        <f t="shared" si="6"/>
        <v>0</v>
      </c>
      <c r="U35" s="21">
        <f t="shared" si="7"/>
        <v>0</v>
      </c>
      <c r="V35" s="21">
        <f t="shared" si="8"/>
        <v>0</v>
      </c>
      <c r="W35" s="21">
        <f>IF(G35="Школа-1-0",1,(J35-I35))*SUMIF(поселениекод,G35,поселение!P32:P61)*IF(K35="Бюджет",1,0)</f>
        <v>0</v>
      </c>
      <c r="X35" s="21">
        <f t="shared" si="9"/>
        <v>0</v>
      </c>
      <c r="Y35" s="21">
        <f t="shared" si="10"/>
        <v>0</v>
      </c>
      <c r="Z35" s="21">
        <f t="shared" si="11"/>
        <v>0</v>
      </c>
      <c r="AB35" s="30">
        <f t="shared" si="0"/>
        <v>0</v>
      </c>
      <c r="AC35" s="17">
        <f ca="1" t="shared" si="1"/>
        <v>0</v>
      </c>
      <c r="AD35" s="17">
        <f ca="1" t="shared" si="2"/>
        <v>0</v>
      </c>
    </row>
    <row r="36" spans="2:30" s="17" customFormat="1" ht="30" customHeight="1">
      <c r="B36" s="13">
        <f t="shared" si="3"/>
        <v>26</v>
      </c>
      <c r="C36" s="22"/>
      <c r="D36" s="23"/>
      <c r="E36" s="22"/>
      <c r="F36" s="22"/>
      <c r="G36" s="22"/>
      <c r="H36" s="32">
        <f t="shared" si="4"/>
      </c>
      <c r="I36" s="24"/>
      <c r="J36" s="24"/>
      <c r="K36" s="22"/>
      <c r="L36" s="22"/>
      <c r="M36" s="25"/>
      <c r="N36" s="22"/>
      <c r="O36" s="25"/>
      <c r="P36" s="26"/>
      <c r="R36" s="21">
        <f t="shared" si="5"/>
        <v>0</v>
      </c>
      <c r="S36" s="21">
        <f>IF(G36="Школа-1-0",1,(J36-I36))*SUMIF(поселениекод,G36,поселение!P33:P62)*IF(K36="Бюджет",0,1)</f>
        <v>0</v>
      </c>
      <c r="T36" s="21">
        <f t="shared" si="6"/>
        <v>0</v>
      </c>
      <c r="U36" s="21">
        <f t="shared" si="7"/>
        <v>0</v>
      </c>
      <c r="V36" s="21">
        <f t="shared" si="8"/>
        <v>0</v>
      </c>
      <c r="W36" s="21">
        <f>IF(G36="Школа-1-0",1,(J36-I36))*SUMIF(поселениекод,G36,поселение!P33:P62)*IF(K36="Бюджет",1,0)</f>
        <v>0</v>
      </c>
      <c r="X36" s="21">
        <f t="shared" si="9"/>
        <v>0</v>
      </c>
      <c r="Y36" s="21">
        <f t="shared" si="10"/>
        <v>0</v>
      </c>
      <c r="Z36" s="21">
        <f t="shared" si="11"/>
        <v>0</v>
      </c>
      <c r="AB36" s="30">
        <f t="shared" si="0"/>
        <v>0</v>
      </c>
      <c r="AC36" s="17">
        <f ca="1" t="shared" si="1"/>
        <v>0</v>
      </c>
      <c r="AD36" s="17">
        <f ca="1" t="shared" si="2"/>
        <v>0</v>
      </c>
    </row>
    <row r="37" spans="2:30" s="17" customFormat="1" ht="30" customHeight="1">
      <c r="B37" s="13">
        <f t="shared" si="3"/>
        <v>27</v>
      </c>
      <c r="C37" s="36">
        <v>15187</v>
      </c>
      <c r="D37" s="36" t="s">
        <v>93</v>
      </c>
      <c r="E37" s="22"/>
      <c r="F37" s="22"/>
      <c r="G37" s="22"/>
      <c r="H37" s="32">
        <f t="shared" si="4"/>
      </c>
      <c r="I37" s="24"/>
      <c r="J37" s="24"/>
      <c r="K37" s="22"/>
      <c r="L37" s="22"/>
      <c r="M37" s="25"/>
      <c r="N37" s="22"/>
      <c r="O37" s="25"/>
      <c r="P37" s="26"/>
      <c r="R37" s="21">
        <f t="shared" si="5"/>
        <v>0</v>
      </c>
      <c r="S37" s="21">
        <f>IF(G37="Школа-1-0",1,(J37-I37))*SUMIF(поселениекод,G37,поселение!P34:P63)*IF(K37="Бюджет",0,1)</f>
        <v>0</v>
      </c>
      <c r="T37" s="21">
        <f t="shared" si="6"/>
        <v>0</v>
      </c>
      <c r="U37" s="21">
        <f t="shared" si="7"/>
        <v>0</v>
      </c>
      <c r="V37" s="21">
        <f t="shared" si="8"/>
        <v>0</v>
      </c>
      <c r="W37" s="21">
        <f>IF(G37="Школа-1-0",1,(J37-I37))*SUMIF(поселениекод,G37,поселение!P34:P63)*IF(K37="Бюджет",1,0)</f>
        <v>0</v>
      </c>
      <c r="X37" s="21">
        <f t="shared" si="9"/>
        <v>0</v>
      </c>
      <c r="Y37" s="21">
        <f t="shared" si="10"/>
        <v>0</v>
      </c>
      <c r="Z37" s="21">
        <f t="shared" si="11"/>
        <v>0</v>
      </c>
      <c r="AB37" s="30">
        <f t="shared" si="0"/>
        <v>0</v>
      </c>
      <c r="AC37" s="17">
        <f ca="1" t="shared" si="1"/>
        <v>0</v>
      </c>
      <c r="AD37" s="17">
        <f ca="1" t="shared" si="2"/>
        <v>0</v>
      </c>
    </row>
    <row r="38" spans="2:30" s="17" customFormat="1" ht="30" customHeight="1">
      <c r="B38" s="13">
        <f t="shared" si="3"/>
        <v>28</v>
      </c>
      <c r="C38" s="22"/>
      <c r="D38" s="23"/>
      <c r="E38" s="22"/>
      <c r="F38" s="22"/>
      <c r="G38" s="22"/>
      <c r="H38" s="32">
        <f t="shared" si="4"/>
      </c>
      <c r="I38" s="24"/>
      <c r="J38" s="24"/>
      <c r="K38" s="22"/>
      <c r="L38" s="22"/>
      <c r="M38" s="25"/>
      <c r="N38" s="22"/>
      <c r="O38" s="25"/>
      <c r="P38" s="26"/>
      <c r="R38" s="21">
        <f t="shared" si="5"/>
        <v>0</v>
      </c>
      <c r="S38" s="21">
        <f>IF(G38="Школа-1-0",1,(J38-I38))*SUMIF(поселениекод,G38,поселение!P35:P64)*IF(K38="Бюджет",0,1)</f>
        <v>0</v>
      </c>
      <c r="T38" s="21">
        <f t="shared" si="6"/>
        <v>0</v>
      </c>
      <c r="U38" s="21">
        <f t="shared" si="7"/>
        <v>0</v>
      </c>
      <c r="V38" s="21">
        <f t="shared" si="8"/>
        <v>0</v>
      </c>
      <c r="W38" s="21">
        <f>IF(G38="Школа-1-0",1,(J38-I38))*SUMIF(поселениекод,G38,поселение!P35:P64)*IF(K38="Бюджет",1,0)</f>
        <v>0</v>
      </c>
      <c r="X38" s="21">
        <f t="shared" si="9"/>
        <v>0</v>
      </c>
      <c r="Y38" s="21">
        <f t="shared" si="10"/>
        <v>0</v>
      </c>
      <c r="Z38" s="21">
        <f t="shared" si="11"/>
        <v>0</v>
      </c>
      <c r="AB38" s="30">
        <f t="shared" si="0"/>
        <v>0</v>
      </c>
      <c r="AC38" s="17">
        <f ca="1" t="shared" si="1"/>
        <v>0</v>
      </c>
      <c r="AD38" s="17">
        <f ca="1" t="shared" si="2"/>
        <v>0</v>
      </c>
    </row>
    <row r="39" spans="2:30" s="17" customFormat="1" ht="30" customHeight="1">
      <c r="B39" s="13">
        <f t="shared" si="3"/>
        <v>29</v>
      </c>
      <c r="C39" s="22"/>
      <c r="D39" s="23"/>
      <c r="E39" s="22"/>
      <c r="F39" s="22"/>
      <c r="G39" s="22"/>
      <c r="H39" s="32">
        <f t="shared" si="4"/>
      </c>
      <c r="I39" s="24"/>
      <c r="J39" s="24"/>
      <c r="K39" s="22"/>
      <c r="L39" s="22"/>
      <c r="M39" s="25"/>
      <c r="N39" s="22"/>
      <c r="O39" s="25"/>
      <c r="P39" s="26"/>
      <c r="R39" s="21">
        <f t="shared" si="5"/>
        <v>0</v>
      </c>
      <c r="S39" s="21">
        <f>IF(G39="Школа-1-0",1,(J39-I39))*SUMIF(поселениекод,G39,поселение!P36:P65)*IF(K39="Бюджет",0,1)</f>
        <v>0</v>
      </c>
      <c r="T39" s="21">
        <f t="shared" si="6"/>
        <v>0</v>
      </c>
      <c r="U39" s="21">
        <f t="shared" si="7"/>
        <v>0</v>
      </c>
      <c r="V39" s="21">
        <f t="shared" si="8"/>
        <v>0</v>
      </c>
      <c r="W39" s="21">
        <f>IF(G39="Школа-1-0",1,(J39-I39))*SUMIF(поселениекод,G39,поселение!P36:P65)*IF(K39="Бюджет",1,0)</f>
        <v>0</v>
      </c>
      <c r="X39" s="21">
        <f t="shared" si="9"/>
        <v>0</v>
      </c>
      <c r="Y39" s="21">
        <f t="shared" si="10"/>
        <v>0</v>
      </c>
      <c r="Z39" s="21">
        <f t="shared" si="11"/>
        <v>0</v>
      </c>
      <c r="AB39" s="30">
        <f t="shared" si="0"/>
        <v>0</v>
      </c>
      <c r="AC39" s="17">
        <f ca="1" t="shared" si="1"/>
        <v>0</v>
      </c>
      <c r="AD39" s="17">
        <f ca="1" t="shared" si="2"/>
        <v>0</v>
      </c>
    </row>
    <row r="40" spans="2:30" s="17" customFormat="1" ht="30" customHeight="1">
      <c r="B40" s="13">
        <f t="shared" si="3"/>
        <v>30</v>
      </c>
      <c r="C40" s="22"/>
      <c r="D40" s="23"/>
      <c r="E40" s="22"/>
      <c r="F40" s="22"/>
      <c r="G40" s="22"/>
      <c r="H40" s="32">
        <f t="shared" si="4"/>
      </c>
      <c r="I40" s="24"/>
      <c r="J40" s="24"/>
      <c r="K40" s="22"/>
      <c r="L40" s="22"/>
      <c r="M40" s="25"/>
      <c r="N40" s="22"/>
      <c r="O40" s="25"/>
      <c r="P40" s="26"/>
      <c r="R40" s="21">
        <f t="shared" si="5"/>
        <v>0</v>
      </c>
      <c r="S40" s="21">
        <f>IF(G40="Школа-1-0",1,(J40-I40))*SUMIF(поселениекод,G40,поселение!P37:P66)*IF(K40="Бюджет",0,1)</f>
        <v>0</v>
      </c>
      <c r="T40" s="21">
        <f t="shared" si="6"/>
        <v>0</v>
      </c>
      <c r="U40" s="21">
        <f t="shared" si="7"/>
        <v>0</v>
      </c>
      <c r="V40" s="21">
        <f t="shared" si="8"/>
        <v>0</v>
      </c>
      <c r="W40" s="21">
        <f>IF(G40="Школа-1-0",1,(J40-I40))*SUMIF(поселениекод,G40,поселение!P37:P66)*IF(K40="Бюджет",1,0)</f>
        <v>0</v>
      </c>
      <c r="X40" s="21">
        <f t="shared" si="9"/>
        <v>0</v>
      </c>
      <c r="Y40" s="21">
        <f t="shared" si="10"/>
        <v>0</v>
      </c>
      <c r="Z40" s="21">
        <f t="shared" si="11"/>
        <v>0</v>
      </c>
      <c r="AB40" s="30">
        <f t="shared" si="0"/>
        <v>0</v>
      </c>
      <c r="AC40" s="17">
        <f ca="1" t="shared" si="1"/>
        <v>0</v>
      </c>
      <c r="AD40" s="17">
        <f ca="1" t="shared" si="2"/>
        <v>0</v>
      </c>
    </row>
    <row r="41" spans="2:30" s="17" customFormat="1" ht="30" customHeight="1">
      <c r="B41" s="13">
        <f t="shared" si="3"/>
        <v>31</v>
      </c>
      <c r="C41" s="22"/>
      <c r="D41" s="23"/>
      <c r="E41" s="22"/>
      <c r="F41" s="22"/>
      <c r="G41" s="22"/>
      <c r="H41" s="32">
        <f t="shared" si="4"/>
      </c>
      <c r="I41" s="24"/>
      <c r="J41" s="24"/>
      <c r="K41" s="22"/>
      <c r="L41" s="22"/>
      <c r="M41" s="25"/>
      <c r="N41" s="22"/>
      <c r="O41" s="25"/>
      <c r="P41" s="26"/>
      <c r="R41" s="21">
        <f t="shared" si="5"/>
        <v>0</v>
      </c>
      <c r="S41" s="21">
        <f>IF(G41="Школа-1-0",1,(J41-I41))*SUMIF(поселениекод,G41,поселение!P38:P67)*IF(K41="Бюджет",0,1)</f>
        <v>0</v>
      </c>
      <c r="T41" s="21">
        <f t="shared" si="6"/>
        <v>0</v>
      </c>
      <c r="U41" s="21">
        <f t="shared" si="7"/>
        <v>0</v>
      </c>
      <c r="V41" s="21">
        <f t="shared" si="8"/>
        <v>0</v>
      </c>
      <c r="W41" s="21">
        <f>IF(G41="Школа-1-0",1,(J41-I41))*SUMIF(поселениекод,G41,поселение!P38:P67)*IF(K41="Бюджет",1,0)</f>
        <v>0</v>
      </c>
      <c r="X41" s="21">
        <f t="shared" si="9"/>
        <v>0</v>
      </c>
      <c r="Y41" s="21">
        <f t="shared" si="10"/>
        <v>0</v>
      </c>
      <c r="Z41" s="21">
        <f t="shared" si="11"/>
        <v>0</v>
      </c>
      <c r="AB41" s="30">
        <f t="shared" si="0"/>
        <v>0</v>
      </c>
      <c r="AC41" s="17">
        <f ca="1" t="shared" si="1"/>
        <v>0</v>
      </c>
      <c r="AD41" s="17">
        <f ca="1" t="shared" si="2"/>
        <v>0</v>
      </c>
    </row>
    <row r="42" spans="2:30" s="17" customFormat="1" ht="30" customHeight="1">
      <c r="B42" s="13">
        <f t="shared" si="3"/>
        <v>32</v>
      </c>
      <c r="C42" s="22"/>
      <c r="D42" s="23"/>
      <c r="E42" s="22"/>
      <c r="F42" s="22"/>
      <c r="G42" s="22"/>
      <c r="H42" s="32">
        <f t="shared" si="4"/>
      </c>
      <c r="I42" s="24"/>
      <c r="J42" s="24"/>
      <c r="K42" s="22"/>
      <c r="L42" s="22"/>
      <c r="M42" s="25"/>
      <c r="N42" s="22"/>
      <c r="O42" s="25"/>
      <c r="P42" s="26"/>
      <c r="R42" s="21">
        <f t="shared" si="5"/>
        <v>0</v>
      </c>
      <c r="S42" s="21">
        <f>IF(G42="Школа-1-0",1,(J42-I42))*SUMIF(поселениекод,G42,поселение!P39:P68)*IF(K42="Бюджет",0,1)</f>
        <v>0</v>
      </c>
      <c r="T42" s="21">
        <f t="shared" si="6"/>
        <v>0</v>
      </c>
      <c r="U42" s="21">
        <f t="shared" si="7"/>
        <v>0</v>
      </c>
      <c r="V42" s="21">
        <f t="shared" si="8"/>
        <v>0</v>
      </c>
      <c r="W42" s="21">
        <f>IF(G42="Школа-1-0",1,(J42-I42))*SUMIF(поселениекод,G42,поселение!P39:P68)*IF(K42="Бюджет",1,0)</f>
        <v>0</v>
      </c>
      <c r="X42" s="21">
        <f t="shared" si="9"/>
        <v>0</v>
      </c>
      <c r="Y42" s="21">
        <f t="shared" si="10"/>
        <v>0</v>
      </c>
      <c r="Z42" s="21">
        <f t="shared" si="11"/>
        <v>0</v>
      </c>
      <c r="AB42" s="30">
        <f t="shared" si="0"/>
        <v>0</v>
      </c>
      <c r="AC42" s="17">
        <f ca="1" t="shared" si="1"/>
        <v>0</v>
      </c>
      <c r="AD42" s="17">
        <f ca="1" t="shared" si="2"/>
        <v>0</v>
      </c>
    </row>
    <row r="43" spans="2:30" s="17" customFormat="1" ht="30" customHeight="1">
      <c r="B43" s="13">
        <f t="shared" si="3"/>
        <v>33</v>
      </c>
      <c r="C43" s="22"/>
      <c r="D43" s="23"/>
      <c r="E43" s="22"/>
      <c r="F43" s="22"/>
      <c r="G43" s="22"/>
      <c r="H43" s="32">
        <f t="shared" si="4"/>
      </c>
      <c r="I43" s="24"/>
      <c r="J43" s="24"/>
      <c r="K43" s="22"/>
      <c r="L43" s="22"/>
      <c r="M43" s="25"/>
      <c r="N43" s="22"/>
      <c r="O43" s="25"/>
      <c r="P43" s="26"/>
      <c r="R43" s="21">
        <f t="shared" si="5"/>
        <v>0</v>
      </c>
      <c r="S43" s="21">
        <f>IF(G43="Школа-1-0",1,(J43-I43))*SUMIF(поселениекод,G43,поселение!P40:P69)*IF(K43="Бюджет",0,1)</f>
        <v>0</v>
      </c>
      <c r="T43" s="21">
        <f t="shared" si="6"/>
        <v>0</v>
      </c>
      <c r="U43" s="21">
        <f t="shared" si="7"/>
        <v>0</v>
      </c>
      <c r="V43" s="21">
        <f t="shared" si="8"/>
        <v>0</v>
      </c>
      <c r="W43" s="21">
        <f>IF(G43="Школа-1-0",1,(J43-I43))*SUMIF(поселениекод,G43,поселение!P40:P69)*IF(K43="Бюджет",1,0)</f>
        <v>0</v>
      </c>
      <c r="X43" s="21">
        <f t="shared" si="9"/>
        <v>0</v>
      </c>
      <c r="Y43" s="21">
        <f t="shared" si="10"/>
        <v>0</v>
      </c>
      <c r="Z43" s="21">
        <f t="shared" si="11"/>
        <v>0</v>
      </c>
      <c r="AB43" s="30">
        <f aca="true" t="shared" si="12" ref="AB43:AB70">SUMIF(поселениекод,G43,поселениекодномер)</f>
        <v>0</v>
      </c>
      <c r="AC43" s="17">
        <f aca="true" ca="1" t="shared" si="13" ref="AC43:AC70">OFFSET(поселениестарт,AB43,1)</f>
        <v>0</v>
      </c>
      <c r="AD43" s="17">
        <f aca="true" ca="1" t="shared" si="14" ref="AD43:AD70">OFFSET(поселениестарт,AB43,4)</f>
        <v>0</v>
      </c>
    </row>
    <row r="44" spans="2:30" s="17" customFormat="1" ht="30" customHeight="1">
      <c r="B44" s="13">
        <f t="shared" si="3"/>
        <v>34</v>
      </c>
      <c r="C44" s="22"/>
      <c r="D44" s="23"/>
      <c r="E44" s="22"/>
      <c r="F44" s="22"/>
      <c r="G44" s="22"/>
      <c r="H44" s="32">
        <f t="shared" si="4"/>
      </c>
      <c r="I44" s="24"/>
      <c r="J44" s="24"/>
      <c r="K44" s="22"/>
      <c r="L44" s="22"/>
      <c r="M44" s="25"/>
      <c r="N44" s="22"/>
      <c r="O44" s="25"/>
      <c r="P44" s="26"/>
      <c r="R44" s="21">
        <f t="shared" si="5"/>
        <v>0</v>
      </c>
      <c r="S44" s="21">
        <f>IF(G44="Школа-1-0",1,(J44-I44))*SUMIF(поселениекод,G44,поселение!P41:P70)*IF(K44="Бюджет",0,1)</f>
        <v>0</v>
      </c>
      <c r="T44" s="21">
        <f t="shared" si="6"/>
        <v>0</v>
      </c>
      <c r="U44" s="21">
        <f t="shared" si="7"/>
        <v>0</v>
      </c>
      <c r="V44" s="21">
        <f t="shared" si="8"/>
        <v>0</v>
      </c>
      <c r="W44" s="21">
        <f>IF(G44="Школа-1-0",1,(J44-I44))*SUMIF(поселениекод,G44,поселение!P41:P70)*IF(K44="Бюджет",1,0)</f>
        <v>0</v>
      </c>
      <c r="X44" s="21">
        <f t="shared" si="9"/>
        <v>0</v>
      </c>
      <c r="Y44" s="21">
        <f t="shared" si="10"/>
        <v>0</v>
      </c>
      <c r="Z44" s="21">
        <f t="shared" si="11"/>
        <v>0</v>
      </c>
      <c r="AB44" s="30">
        <f t="shared" si="12"/>
        <v>0</v>
      </c>
      <c r="AC44" s="17">
        <f ca="1" t="shared" si="13"/>
        <v>0</v>
      </c>
      <c r="AD44" s="17">
        <f ca="1" t="shared" si="14"/>
        <v>0</v>
      </c>
    </row>
    <row r="45" spans="2:30" s="17" customFormat="1" ht="30" customHeight="1">
      <c r="B45" s="13">
        <f t="shared" si="3"/>
        <v>35</v>
      </c>
      <c r="C45" s="22"/>
      <c r="D45" s="23"/>
      <c r="E45" s="22"/>
      <c r="F45" s="22"/>
      <c r="G45" s="22"/>
      <c r="H45" s="32">
        <f t="shared" si="4"/>
      </c>
      <c r="I45" s="24"/>
      <c r="J45" s="24"/>
      <c r="K45" s="22"/>
      <c r="L45" s="22"/>
      <c r="M45" s="25"/>
      <c r="N45" s="22"/>
      <c r="O45" s="25"/>
      <c r="P45" s="26"/>
      <c r="R45" s="21">
        <f t="shared" si="5"/>
        <v>0</v>
      </c>
      <c r="S45" s="21">
        <f>IF(G45="Школа-1-0",1,(J45-I45))*SUMIF(поселениекод,G45,поселение!P42:P71)*IF(K45="Бюджет",0,1)</f>
        <v>0</v>
      </c>
      <c r="T45" s="21">
        <f t="shared" si="6"/>
        <v>0</v>
      </c>
      <c r="U45" s="21">
        <f t="shared" si="7"/>
        <v>0</v>
      </c>
      <c r="V45" s="21">
        <f t="shared" si="8"/>
        <v>0</v>
      </c>
      <c r="W45" s="21">
        <f>IF(G45="Школа-1-0",1,(J45-I45))*SUMIF(поселениекод,G45,поселение!P42:P71)*IF(K45="Бюджет",1,0)</f>
        <v>0</v>
      </c>
      <c r="X45" s="21">
        <f t="shared" si="9"/>
        <v>0</v>
      </c>
      <c r="Y45" s="21">
        <f t="shared" si="10"/>
        <v>0</v>
      </c>
      <c r="Z45" s="21">
        <f t="shared" si="11"/>
        <v>0</v>
      </c>
      <c r="AB45" s="30">
        <f t="shared" si="12"/>
        <v>0</v>
      </c>
      <c r="AC45" s="17">
        <f ca="1" t="shared" si="13"/>
        <v>0</v>
      </c>
      <c r="AD45" s="17">
        <f ca="1" t="shared" si="14"/>
        <v>0</v>
      </c>
    </row>
    <row r="46" spans="2:30" s="17" customFormat="1" ht="30" customHeight="1">
      <c r="B46" s="13">
        <f t="shared" si="3"/>
        <v>36</v>
      </c>
      <c r="C46" s="22"/>
      <c r="D46" s="23"/>
      <c r="E46" s="22"/>
      <c r="F46" s="22"/>
      <c r="G46" s="22"/>
      <c r="H46" s="32">
        <f t="shared" si="4"/>
      </c>
      <c r="I46" s="24"/>
      <c r="J46" s="24"/>
      <c r="K46" s="22"/>
      <c r="L46" s="22"/>
      <c r="M46" s="25"/>
      <c r="N46" s="22"/>
      <c r="O46" s="25"/>
      <c r="P46" s="26"/>
      <c r="R46" s="21">
        <f t="shared" si="5"/>
        <v>0</v>
      </c>
      <c r="S46" s="21">
        <f>IF(G46="Школа-1-0",1,(J46-I46))*SUMIF(поселениекод,G46,поселение!P43:P72)*IF(K46="Бюджет",0,1)</f>
        <v>0</v>
      </c>
      <c r="T46" s="21">
        <f t="shared" si="6"/>
        <v>0</v>
      </c>
      <c r="U46" s="21">
        <f t="shared" si="7"/>
        <v>0</v>
      </c>
      <c r="V46" s="21">
        <f t="shared" si="8"/>
        <v>0</v>
      </c>
      <c r="W46" s="21">
        <f>IF(G46="Школа-1-0",1,(J46-I46))*SUMIF(поселениекод,G46,поселение!P43:P72)*IF(K46="Бюджет",1,0)</f>
        <v>0</v>
      </c>
      <c r="X46" s="21">
        <f t="shared" si="9"/>
        <v>0</v>
      </c>
      <c r="Y46" s="21">
        <f t="shared" si="10"/>
        <v>0</v>
      </c>
      <c r="Z46" s="21">
        <f t="shared" si="11"/>
        <v>0</v>
      </c>
      <c r="AB46" s="30">
        <f t="shared" si="12"/>
        <v>0</v>
      </c>
      <c r="AC46" s="17">
        <f ca="1" t="shared" si="13"/>
        <v>0</v>
      </c>
      <c r="AD46" s="17">
        <f ca="1" t="shared" si="14"/>
        <v>0</v>
      </c>
    </row>
    <row r="47" spans="2:30" s="17" customFormat="1" ht="30" customHeight="1">
      <c r="B47" s="13">
        <f t="shared" si="3"/>
        <v>37</v>
      </c>
      <c r="C47" s="22"/>
      <c r="D47" s="23"/>
      <c r="E47" s="22"/>
      <c r="F47" s="22"/>
      <c r="G47" s="22"/>
      <c r="H47" s="32">
        <f t="shared" si="4"/>
      </c>
      <c r="I47" s="24"/>
      <c r="J47" s="24"/>
      <c r="K47" s="22"/>
      <c r="L47" s="22"/>
      <c r="M47" s="25"/>
      <c r="N47" s="22"/>
      <c r="O47" s="25"/>
      <c r="P47" s="26"/>
      <c r="R47" s="21">
        <f t="shared" si="5"/>
        <v>0</v>
      </c>
      <c r="S47" s="21">
        <f>IF(G47="Школа-1-0",1,(J47-I47))*SUMIF(поселениекод,G47,поселение!P44:P73)*IF(K47="Бюджет",0,1)</f>
        <v>0</v>
      </c>
      <c r="T47" s="21">
        <f t="shared" si="6"/>
        <v>0</v>
      </c>
      <c r="U47" s="21">
        <f t="shared" si="7"/>
        <v>0</v>
      </c>
      <c r="V47" s="21">
        <f t="shared" si="8"/>
        <v>0</v>
      </c>
      <c r="W47" s="21">
        <f>IF(G47="Школа-1-0",1,(J47-I47))*SUMIF(поселениекод,G47,поселение!P44:P73)*IF(K47="Бюджет",1,0)</f>
        <v>0</v>
      </c>
      <c r="X47" s="21">
        <f t="shared" si="9"/>
        <v>0</v>
      </c>
      <c r="Y47" s="21">
        <f t="shared" si="10"/>
        <v>0</v>
      </c>
      <c r="Z47" s="21">
        <f t="shared" si="11"/>
        <v>0</v>
      </c>
      <c r="AB47" s="30">
        <f t="shared" si="12"/>
        <v>0</v>
      </c>
      <c r="AC47" s="17">
        <f ca="1" t="shared" si="13"/>
        <v>0</v>
      </c>
      <c r="AD47" s="17">
        <f ca="1" t="shared" si="14"/>
        <v>0</v>
      </c>
    </row>
    <row r="48" spans="2:30" s="17" customFormat="1" ht="30" customHeight="1">
      <c r="B48" s="13">
        <f t="shared" si="3"/>
        <v>38</v>
      </c>
      <c r="C48" s="22"/>
      <c r="D48" s="23"/>
      <c r="E48" s="22"/>
      <c r="F48" s="22"/>
      <c r="G48" s="22"/>
      <c r="H48" s="32">
        <f t="shared" si="4"/>
      </c>
      <c r="I48" s="24"/>
      <c r="J48" s="24"/>
      <c r="K48" s="22"/>
      <c r="L48" s="22"/>
      <c r="M48" s="25"/>
      <c r="N48" s="22"/>
      <c r="O48" s="25"/>
      <c r="P48" s="26"/>
      <c r="R48" s="21">
        <f t="shared" si="5"/>
        <v>0</v>
      </c>
      <c r="S48" s="21">
        <f>IF(G48="Школа-1-0",1,(J48-I48))*SUMIF(поселениекод,G48,поселение!P45:P74)*IF(K48="Бюджет",0,1)</f>
        <v>0</v>
      </c>
      <c r="T48" s="21">
        <f t="shared" si="6"/>
        <v>0</v>
      </c>
      <c r="U48" s="21">
        <f t="shared" si="7"/>
        <v>0</v>
      </c>
      <c r="V48" s="21">
        <f t="shared" si="8"/>
        <v>0</v>
      </c>
      <c r="W48" s="21">
        <f>IF(G48="Школа-1-0",1,(J48-I48))*SUMIF(поселениекод,G48,поселение!P45:P74)*IF(K48="Бюджет",1,0)</f>
        <v>0</v>
      </c>
      <c r="X48" s="21">
        <f t="shared" si="9"/>
        <v>0</v>
      </c>
      <c r="Y48" s="21">
        <f t="shared" si="10"/>
        <v>0</v>
      </c>
      <c r="Z48" s="21">
        <f t="shared" si="11"/>
        <v>0</v>
      </c>
      <c r="AB48" s="30">
        <f t="shared" si="12"/>
        <v>0</v>
      </c>
      <c r="AC48" s="17">
        <f ca="1" t="shared" si="13"/>
        <v>0</v>
      </c>
      <c r="AD48" s="17">
        <f ca="1" t="shared" si="14"/>
        <v>0</v>
      </c>
    </row>
    <row r="49" spans="2:30" s="17" customFormat="1" ht="30" customHeight="1">
      <c r="B49" s="13">
        <f t="shared" si="3"/>
        <v>39</v>
      </c>
      <c r="C49" s="22"/>
      <c r="D49" s="23"/>
      <c r="E49" s="22"/>
      <c r="F49" s="22"/>
      <c r="G49" s="22"/>
      <c r="H49" s="32">
        <f t="shared" si="4"/>
      </c>
      <c r="I49" s="24"/>
      <c r="J49" s="24"/>
      <c r="K49" s="22"/>
      <c r="L49" s="22"/>
      <c r="M49" s="25"/>
      <c r="N49" s="22"/>
      <c r="O49" s="25"/>
      <c r="P49" s="26"/>
      <c r="R49" s="21">
        <f t="shared" si="5"/>
        <v>0</v>
      </c>
      <c r="S49" s="21">
        <f>IF(G49="Школа-1-0",1,(J49-I49))*SUMIF(поселениекод,G49,поселение!P46:P75)*IF(K49="Бюджет",0,1)</f>
        <v>0</v>
      </c>
      <c r="T49" s="21">
        <f t="shared" si="6"/>
        <v>0</v>
      </c>
      <c r="U49" s="21">
        <f t="shared" si="7"/>
        <v>0</v>
      </c>
      <c r="V49" s="21">
        <f t="shared" si="8"/>
        <v>0</v>
      </c>
      <c r="W49" s="21">
        <f>IF(G49="Школа-1-0",1,(J49-I49))*SUMIF(поселениекод,G49,поселение!P46:P75)*IF(K49="Бюджет",1,0)</f>
        <v>0</v>
      </c>
      <c r="X49" s="21">
        <f t="shared" si="9"/>
        <v>0</v>
      </c>
      <c r="Y49" s="21">
        <f t="shared" si="10"/>
        <v>0</v>
      </c>
      <c r="Z49" s="21">
        <f t="shared" si="11"/>
        <v>0</v>
      </c>
      <c r="AB49" s="30">
        <f t="shared" si="12"/>
        <v>0</v>
      </c>
      <c r="AC49" s="17">
        <f ca="1" t="shared" si="13"/>
        <v>0</v>
      </c>
      <c r="AD49" s="17">
        <f ca="1" t="shared" si="14"/>
        <v>0</v>
      </c>
    </row>
    <row r="50" spans="2:30" s="17" customFormat="1" ht="30" customHeight="1">
      <c r="B50" s="13">
        <f t="shared" si="3"/>
        <v>40</v>
      </c>
      <c r="C50" s="22"/>
      <c r="D50" s="23"/>
      <c r="E50" s="22"/>
      <c r="F50" s="22"/>
      <c r="G50" s="22"/>
      <c r="H50" s="32">
        <f t="shared" si="4"/>
      </c>
      <c r="I50" s="24"/>
      <c r="J50" s="24"/>
      <c r="K50" s="22"/>
      <c r="L50" s="22"/>
      <c r="M50" s="25"/>
      <c r="N50" s="22"/>
      <c r="O50" s="25"/>
      <c r="P50" s="26"/>
      <c r="R50" s="21">
        <f t="shared" si="5"/>
        <v>0</v>
      </c>
      <c r="S50" s="21">
        <f>IF(G50="Школа-1-0",1,(J50-I50))*SUMIF(поселениекод,G50,поселение!P47:P76)*IF(K50="Бюджет",0,1)</f>
        <v>0</v>
      </c>
      <c r="T50" s="21">
        <f t="shared" si="6"/>
        <v>0</v>
      </c>
      <c r="U50" s="21">
        <f t="shared" si="7"/>
        <v>0</v>
      </c>
      <c r="V50" s="21">
        <f t="shared" si="8"/>
        <v>0</v>
      </c>
      <c r="W50" s="21">
        <f>IF(G50="Школа-1-0",1,(J50-I50))*SUMIF(поселениекод,G50,поселение!P47:P76)*IF(K50="Бюджет",1,0)</f>
        <v>0</v>
      </c>
      <c r="X50" s="21">
        <f t="shared" si="9"/>
        <v>0</v>
      </c>
      <c r="Y50" s="21">
        <f t="shared" si="10"/>
        <v>0</v>
      </c>
      <c r="Z50" s="21">
        <f t="shared" si="11"/>
        <v>0</v>
      </c>
      <c r="AB50" s="30">
        <f t="shared" si="12"/>
        <v>0</v>
      </c>
      <c r="AC50" s="17">
        <f ca="1" t="shared" si="13"/>
        <v>0</v>
      </c>
      <c r="AD50" s="17">
        <f ca="1" t="shared" si="14"/>
        <v>0</v>
      </c>
    </row>
    <row r="51" spans="2:30" s="17" customFormat="1" ht="30" customHeight="1">
      <c r="B51" s="13">
        <f t="shared" si="3"/>
        <v>41</v>
      </c>
      <c r="C51" s="22"/>
      <c r="D51" s="23"/>
      <c r="E51" s="22"/>
      <c r="F51" s="22"/>
      <c r="G51" s="22"/>
      <c r="H51" s="32">
        <f t="shared" si="4"/>
      </c>
      <c r="I51" s="24"/>
      <c r="J51" s="24"/>
      <c r="K51" s="22"/>
      <c r="L51" s="22"/>
      <c r="M51" s="25"/>
      <c r="N51" s="22"/>
      <c r="O51" s="25"/>
      <c r="P51" s="26"/>
      <c r="R51" s="21">
        <f t="shared" si="5"/>
        <v>0</v>
      </c>
      <c r="S51" s="21">
        <f>IF(G51="Школа-1-0",1,(J51-I51))*SUMIF(поселениекод,G51,поселение!P48:P77)*IF(K51="Бюджет",0,1)</f>
        <v>0</v>
      </c>
      <c r="T51" s="21">
        <f t="shared" si="6"/>
        <v>0</v>
      </c>
      <c r="U51" s="21">
        <f t="shared" si="7"/>
        <v>0</v>
      </c>
      <c r="V51" s="21">
        <f t="shared" si="8"/>
        <v>0</v>
      </c>
      <c r="W51" s="21">
        <f>IF(G51="Школа-1-0",1,(J51-I51))*SUMIF(поселениекод,G51,поселение!P48:P77)*IF(K51="Бюджет",1,0)</f>
        <v>0</v>
      </c>
      <c r="X51" s="21">
        <f t="shared" si="9"/>
        <v>0</v>
      </c>
      <c r="Y51" s="21">
        <f t="shared" si="10"/>
        <v>0</v>
      </c>
      <c r="Z51" s="21">
        <f t="shared" si="11"/>
        <v>0</v>
      </c>
      <c r="AB51" s="30">
        <f t="shared" si="12"/>
        <v>0</v>
      </c>
      <c r="AC51" s="17">
        <f ca="1" t="shared" si="13"/>
        <v>0</v>
      </c>
      <c r="AD51" s="17">
        <f ca="1" t="shared" si="14"/>
        <v>0</v>
      </c>
    </row>
    <row r="52" spans="2:30" s="17" customFormat="1" ht="30" customHeight="1">
      <c r="B52" s="13">
        <f t="shared" si="3"/>
        <v>42</v>
      </c>
      <c r="C52" s="22"/>
      <c r="D52" s="23"/>
      <c r="E52" s="22"/>
      <c r="F52" s="22"/>
      <c r="G52" s="22"/>
      <c r="H52" s="32">
        <f t="shared" si="4"/>
      </c>
      <c r="I52" s="24"/>
      <c r="J52" s="24"/>
      <c r="K52" s="22"/>
      <c r="L52" s="22"/>
      <c r="M52" s="25"/>
      <c r="N52" s="22"/>
      <c r="O52" s="25"/>
      <c r="P52" s="26"/>
      <c r="R52" s="21">
        <f t="shared" si="5"/>
        <v>0</v>
      </c>
      <c r="S52" s="21">
        <f>IF(G52="Школа-1-0",1,(J52-I52))*SUMIF(поселениекод,G52,поселение!P49:P78)*IF(K52="Бюджет",0,1)</f>
        <v>0</v>
      </c>
      <c r="T52" s="21">
        <f t="shared" si="6"/>
        <v>0</v>
      </c>
      <c r="U52" s="21">
        <f t="shared" si="7"/>
        <v>0</v>
      </c>
      <c r="V52" s="21">
        <f t="shared" si="8"/>
        <v>0</v>
      </c>
      <c r="W52" s="21">
        <f>IF(G52="Школа-1-0",1,(J52-I52))*SUMIF(поселениекод,G52,поселение!P49:P78)*IF(K52="Бюджет",1,0)</f>
        <v>0</v>
      </c>
      <c r="X52" s="21">
        <f t="shared" si="9"/>
        <v>0</v>
      </c>
      <c r="Y52" s="21">
        <f t="shared" si="10"/>
        <v>0</v>
      </c>
      <c r="Z52" s="21">
        <f t="shared" si="11"/>
        <v>0</v>
      </c>
      <c r="AB52" s="30">
        <f t="shared" si="12"/>
        <v>0</v>
      </c>
      <c r="AC52" s="17">
        <f ca="1" t="shared" si="13"/>
        <v>0</v>
      </c>
      <c r="AD52" s="17">
        <f ca="1" t="shared" si="14"/>
        <v>0</v>
      </c>
    </row>
    <row r="53" spans="2:30" s="17" customFormat="1" ht="30" customHeight="1">
      <c r="B53" s="13">
        <f t="shared" si="3"/>
        <v>43</v>
      </c>
      <c r="C53" s="22"/>
      <c r="D53" s="23"/>
      <c r="E53" s="22"/>
      <c r="F53" s="22"/>
      <c r="G53" s="22"/>
      <c r="H53" s="32">
        <f t="shared" si="4"/>
      </c>
      <c r="I53" s="24"/>
      <c r="J53" s="24"/>
      <c r="K53" s="22"/>
      <c r="L53" s="22"/>
      <c r="M53" s="25"/>
      <c r="N53" s="22"/>
      <c r="O53" s="25"/>
      <c r="P53" s="26"/>
      <c r="R53" s="21">
        <f t="shared" si="5"/>
        <v>0</v>
      </c>
      <c r="S53" s="21">
        <f>IF(G53="Школа-1-0",1,(J53-I53))*SUMIF(поселениекод,G53,поселение!P50:P79)*IF(K53="Бюджет",0,1)</f>
        <v>0</v>
      </c>
      <c r="T53" s="21">
        <f t="shared" si="6"/>
        <v>0</v>
      </c>
      <c r="U53" s="21">
        <f t="shared" si="7"/>
        <v>0</v>
      </c>
      <c r="V53" s="21">
        <f t="shared" si="8"/>
        <v>0</v>
      </c>
      <c r="W53" s="21">
        <f>IF(G53="Школа-1-0",1,(J53-I53))*SUMIF(поселениекод,G53,поселение!P50:P79)*IF(K53="Бюджет",1,0)</f>
        <v>0</v>
      </c>
      <c r="X53" s="21">
        <f t="shared" si="9"/>
        <v>0</v>
      </c>
      <c r="Y53" s="21">
        <f t="shared" si="10"/>
        <v>0</v>
      </c>
      <c r="Z53" s="21">
        <f t="shared" si="11"/>
        <v>0</v>
      </c>
      <c r="AB53" s="30">
        <f t="shared" si="12"/>
        <v>0</v>
      </c>
      <c r="AC53" s="17">
        <f ca="1" t="shared" si="13"/>
        <v>0</v>
      </c>
      <c r="AD53" s="17">
        <f ca="1" t="shared" si="14"/>
        <v>0</v>
      </c>
    </row>
    <row r="54" spans="2:30" s="17" customFormat="1" ht="30" customHeight="1">
      <c r="B54" s="13">
        <f t="shared" si="3"/>
        <v>44</v>
      </c>
      <c r="C54" s="22"/>
      <c r="D54" s="23"/>
      <c r="E54" s="22"/>
      <c r="F54" s="22"/>
      <c r="G54" s="22"/>
      <c r="H54" s="32">
        <f t="shared" si="4"/>
      </c>
      <c r="I54" s="24"/>
      <c r="J54" s="24"/>
      <c r="K54" s="22"/>
      <c r="L54" s="22"/>
      <c r="M54" s="25"/>
      <c r="N54" s="22"/>
      <c r="O54" s="25"/>
      <c r="P54" s="26"/>
      <c r="R54" s="21">
        <f t="shared" si="5"/>
        <v>0</v>
      </c>
      <c r="S54" s="21">
        <f>IF(G54="Школа-1-0",1,(J54-I54))*SUMIF(поселениекод,G54,поселение!P51:P80)*IF(K54="Бюджет",0,1)</f>
        <v>0</v>
      </c>
      <c r="T54" s="21">
        <f t="shared" si="6"/>
        <v>0</v>
      </c>
      <c r="U54" s="21">
        <f t="shared" si="7"/>
        <v>0</v>
      </c>
      <c r="V54" s="21">
        <f t="shared" si="8"/>
        <v>0</v>
      </c>
      <c r="W54" s="21">
        <f>IF(G54="Школа-1-0",1,(J54-I54))*SUMIF(поселениекод,G54,поселение!P51:P80)*IF(K54="Бюджет",1,0)</f>
        <v>0</v>
      </c>
      <c r="X54" s="21">
        <f t="shared" si="9"/>
        <v>0</v>
      </c>
      <c r="Y54" s="21">
        <f t="shared" si="10"/>
        <v>0</v>
      </c>
      <c r="Z54" s="21">
        <f t="shared" si="11"/>
        <v>0</v>
      </c>
      <c r="AB54" s="30">
        <f t="shared" si="12"/>
        <v>0</v>
      </c>
      <c r="AC54" s="17">
        <f ca="1" t="shared" si="13"/>
        <v>0</v>
      </c>
      <c r="AD54" s="17">
        <f ca="1" t="shared" si="14"/>
        <v>0</v>
      </c>
    </row>
    <row r="55" spans="2:30" s="17" customFormat="1" ht="30" customHeight="1">
      <c r="B55" s="13">
        <f t="shared" si="3"/>
        <v>45</v>
      </c>
      <c r="C55" s="22"/>
      <c r="D55" s="23"/>
      <c r="E55" s="22"/>
      <c r="F55" s="22"/>
      <c r="G55" s="22"/>
      <c r="H55" s="32">
        <f t="shared" si="4"/>
      </c>
      <c r="I55" s="24"/>
      <c r="J55" s="24"/>
      <c r="K55" s="22"/>
      <c r="L55" s="22"/>
      <c r="M55" s="25"/>
      <c r="N55" s="22"/>
      <c r="O55" s="25"/>
      <c r="P55" s="26"/>
      <c r="R55" s="21">
        <f t="shared" si="5"/>
        <v>0</v>
      </c>
      <c r="S55" s="21">
        <f>IF(G55="Школа-1-0",1,(J55-I55))*SUMIF(поселениекод,G55,поселение!P52:P81)*IF(K55="Бюджет",0,1)</f>
        <v>0</v>
      </c>
      <c r="T55" s="21">
        <f t="shared" si="6"/>
        <v>0</v>
      </c>
      <c r="U55" s="21">
        <f t="shared" si="7"/>
        <v>0</v>
      </c>
      <c r="V55" s="21">
        <f t="shared" si="8"/>
        <v>0</v>
      </c>
      <c r="W55" s="21">
        <f>IF(G55="Школа-1-0",1,(J55-I55))*SUMIF(поселениекод,G55,поселение!P52:P81)*IF(K55="Бюджет",1,0)</f>
        <v>0</v>
      </c>
      <c r="X55" s="21">
        <f t="shared" si="9"/>
        <v>0</v>
      </c>
      <c r="Y55" s="21">
        <f t="shared" si="10"/>
        <v>0</v>
      </c>
      <c r="Z55" s="21">
        <f t="shared" si="11"/>
        <v>0</v>
      </c>
      <c r="AB55" s="30">
        <f t="shared" si="12"/>
        <v>0</v>
      </c>
      <c r="AC55" s="17">
        <f ca="1" t="shared" si="13"/>
        <v>0</v>
      </c>
      <c r="AD55" s="17">
        <f ca="1" t="shared" si="14"/>
        <v>0</v>
      </c>
    </row>
    <row r="56" spans="2:30" s="17" customFormat="1" ht="30" customHeight="1">
      <c r="B56" s="13">
        <f t="shared" si="3"/>
        <v>46</v>
      </c>
      <c r="C56" s="22"/>
      <c r="D56" s="23"/>
      <c r="E56" s="22"/>
      <c r="F56" s="22"/>
      <c r="G56" s="22"/>
      <c r="H56" s="32">
        <f t="shared" si="4"/>
      </c>
      <c r="I56" s="24"/>
      <c r="J56" s="24"/>
      <c r="K56" s="22"/>
      <c r="L56" s="22"/>
      <c r="M56" s="25"/>
      <c r="N56" s="22"/>
      <c r="O56" s="25"/>
      <c r="P56" s="26"/>
      <c r="R56" s="21">
        <f t="shared" si="5"/>
        <v>0</v>
      </c>
      <c r="S56" s="21">
        <f>IF(G56="Школа-1-0",1,(J56-I56))*SUMIF(поселениекод,G56,поселение!P53:P82)*IF(K56="Бюджет",0,1)</f>
        <v>0</v>
      </c>
      <c r="T56" s="21">
        <f t="shared" si="6"/>
        <v>0</v>
      </c>
      <c r="U56" s="21">
        <f t="shared" si="7"/>
        <v>0</v>
      </c>
      <c r="V56" s="21">
        <f t="shared" si="8"/>
        <v>0</v>
      </c>
      <c r="W56" s="21">
        <f>IF(G56="Школа-1-0",1,(J56-I56))*SUMIF(поселениекод,G56,поселение!P53:P82)*IF(K56="Бюджет",1,0)</f>
        <v>0</v>
      </c>
      <c r="X56" s="21">
        <f t="shared" si="9"/>
        <v>0</v>
      </c>
      <c r="Y56" s="21">
        <f t="shared" si="10"/>
        <v>0</v>
      </c>
      <c r="Z56" s="21">
        <f t="shared" si="11"/>
        <v>0</v>
      </c>
      <c r="AB56" s="30">
        <f t="shared" si="12"/>
        <v>0</v>
      </c>
      <c r="AC56" s="17">
        <f ca="1" t="shared" si="13"/>
        <v>0</v>
      </c>
      <c r="AD56" s="17">
        <f ca="1" t="shared" si="14"/>
        <v>0</v>
      </c>
    </row>
    <row r="57" spans="2:30" s="17" customFormat="1" ht="30" customHeight="1">
      <c r="B57" s="13">
        <f t="shared" si="3"/>
        <v>47</v>
      </c>
      <c r="C57" s="22"/>
      <c r="D57" s="23"/>
      <c r="E57" s="22"/>
      <c r="F57" s="22"/>
      <c r="G57" s="22"/>
      <c r="H57" s="32">
        <f t="shared" si="4"/>
      </c>
      <c r="I57" s="24"/>
      <c r="J57" s="24"/>
      <c r="K57" s="22"/>
      <c r="L57" s="22"/>
      <c r="M57" s="25"/>
      <c r="N57" s="22"/>
      <c r="O57" s="25"/>
      <c r="P57" s="26"/>
      <c r="R57" s="21">
        <f t="shared" si="5"/>
        <v>0</v>
      </c>
      <c r="S57" s="21">
        <f>IF(G57="Школа-1-0",1,(J57-I57))*SUMIF(поселениекод,G57,поселение!P54:P83)*IF(K57="Бюджет",0,1)</f>
        <v>0</v>
      </c>
      <c r="T57" s="21">
        <f t="shared" si="6"/>
        <v>0</v>
      </c>
      <c r="U57" s="21">
        <f t="shared" si="7"/>
        <v>0</v>
      </c>
      <c r="V57" s="21">
        <f t="shared" si="8"/>
        <v>0</v>
      </c>
      <c r="W57" s="21">
        <f>IF(G57="Школа-1-0",1,(J57-I57))*SUMIF(поселениекод,G57,поселение!P54:P83)*IF(K57="Бюджет",1,0)</f>
        <v>0</v>
      </c>
      <c r="X57" s="21">
        <f t="shared" si="9"/>
        <v>0</v>
      </c>
      <c r="Y57" s="21">
        <f t="shared" si="10"/>
        <v>0</v>
      </c>
      <c r="Z57" s="21">
        <f t="shared" si="11"/>
        <v>0</v>
      </c>
      <c r="AB57" s="30">
        <f t="shared" si="12"/>
        <v>0</v>
      </c>
      <c r="AC57" s="17">
        <f ca="1" t="shared" si="13"/>
        <v>0</v>
      </c>
      <c r="AD57" s="17">
        <f ca="1" t="shared" si="14"/>
        <v>0</v>
      </c>
    </row>
    <row r="58" spans="2:30" s="17" customFormat="1" ht="30" customHeight="1">
      <c r="B58" s="13">
        <f t="shared" si="3"/>
        <v>48</v>
      </c>
      <c r="C58" s="22"/>
      <c r="D58" s="23"/>
      <c r="E58" s="22"/>
      <c r="F58" s="22"/>
      <c r="G58" s="22"/>
      <c r="H58" s="32">
        <f t="shared" si="4"/>
      </c>
      <c r="I58" s="24"/>
      <c r="J58" s="24"/>
      <c r="K58" s="22"/>
      <c r="L58" s="22"/>
      <c r="M58" s="25"/>
      <c r="N58" s="22"/>
      <c r="O58" s="25"/>
      <c r="P58" s="26"/>
      <c r="R58" s="21">
        <f t="shared" si="5"/>
        <v>0</v>
      </c>
      <c r="S58" s="21">
        <f>IF(G58="Школа-1-0",1,(J58-I58))*SUMIF(поселениекод,G58,поселение!P55:P84)*IF(K58="Бюджет",0,1)</f>
        <v>0</v>
      </c>
      <c r="T58" s="21">
        <f t="shared" si="6"/>
        <v>0</v>
      </c>
      <c r="U58" s="21">
        <f t="shared" si="7"/>
        <v>0</v>
      </c>
      <c r="V58" s="21">
        <f t="shared" si="8"/>
        <v>0</v>
      </c>
      <c r="W58" s="21">
        <f>IF(G58="Школа-1-0",1,(J58-I58))*SUMIF(поселениекод,G58,поселение!P55:P84)*IF(K58="Бюджет",1,0)</f>
        <v>0</v>
      </c>
      <c r="X58" s="21">
        <f t="shared" si="9"/>
        <v>0</v>
      </c>
      <c r="Y58" s="21">
        <f t="shared" si="10"/>
        <v>0</v>
      </c>
      <c r="Z58" s="21">
        <f t="shared" si="11"/>
        <v>0</v>
      </c>
      <c r="AB58" s="30">
        <f t="shared" si="12"/>
        <v>0</v>
      </c>
      <c r="AC58" s="17">
        <f ca="1" t="shared" si="13"/>
        <v>0</v>
      </c>
      <c r="AD58" s="17">
        <f ca="1" t="shared" si="14"/>
        <v>0</v>
      </c>
    </row>
    <row r="59" spans="2:30" s="17" customFormat="1" ht="30" customHeight="1">
      <c r="B59" s="13">
        <f t="shared" si="3"/>
        <v>49</v>
      </c>
      <c r="C59" s="22"/>
      <c r="D59" s="23"/>
      <c r="E59" s="22"/>
      <c r="F59" s="22"/>
      <c r="G59" s="22"/>
      <c r="H59" s="32">
        <f t="shared" si="4"/>
      </c>
      <c r="I59" s="24"/>
      <c r="J59" s="24"/>
      <c r="K59" s="22"/>
      <c r="L59" s="22"/>
      <c r="M59" s="25"/>
      <c r="N59" s="22"/>
      <c r="O59" s="25"/>
      <c r="P59" s="26"/>
      <c r="R59" s="21">
        <f t="shared" si="5"/>
        <v>0</v>
      </c>
      <c r="S59" s="21">
        <f>IF(G59="Школа-1-0",1,(J59-I59))*SUMIF(поселениекод,G59,поселение!P56:P85)*IF(K59="Бюджет",0,1)</f>
        <v>0</v>
      </c>
      <c r="T59" s="21">
        <f t="shared" si="6"/>
        <v>0</v>
      </c>
      <c r="U59" s="21">
        <f t="shared" si="7"/>
        <v>0</v>
      </c>
      <c r="V59" s="21">
        <f t="shared" si="8"/>
        <v>0</v>
      </c>
      <c r="W59" s="21">
        <f>IF(G59="Школа-1-0",1,(J59-I59))*SUMIF(поселениекод,G59,поселение!P56:P85)*IF(K59="Бюджет",1,0)</f>
        <v>0</v>
      </c>
      <c r="X59" s="21">
        <f t="shared" si="9"/>
        <v>0</v>
      </c>
      <c r="Y59" s="21">
        <f t="shared" si="10"/>
        <v>0</v>
      </c>
      <c r="Z59" s="21">
        <f t="shared" si="11"/>
        <v>0</v>
      </c>
      <c r="AB59" s="30">
        <f t="shared" si="12"/>
        <v>0</v>
      </c>
      <c r="AC59" s="17">
        <f ca="1" t="shared" si="13"/>
        <v>0</v>
      </c>
      <c r="AD59" s="17">
        <f ca="1" t="shared" si="14"/>
        <v>0</v>
      </c>
    </row>
    <row r="60" spans="2:30" s="17" customFormat="1" ht="30" customHeight="1">
      <c r="B60" s="13">
        <f t="shared" si="3"/>
        <v>50</v>
      </c>
      <c r="C60" s="22"/>
      <c r="D60" s="23"/>
      <c r="E60" s="22"/>
      <c r="F60" s="22"/>
      <c r="G60" s="22"/>
      <c r="H60" s="32">
        <f t="shared" si="4"/>
      </c>
      <c r="I60" s="24"/>
      <c r="J60" s="24"/>
      <c r="K60" s="22"/>
      <c r="L60" s="22"/>
      <c r="M60" s="25"/>
      <c r="N60" s="22"/>
      <c r="O60" s="25"/>
      <c r="P60" s="26"/>
      <c r="R60" s="21">
        <f t="shared" si="5"/>
        <v>0</v>
      </c>
      <c r="S60" s="21">
        <f>IF(G60="Школа-1-0",1,(J60-I60))*SUMIF(поселениекод,G60,поселение!P57:P86)*IF(K60="Бюджет",0,1)</f>
        <v>0</v>
      </c>
      <c r="T60" s="21">
        <f t="shared" si="6"/>
        <v>0</v>
      </c>
      <c r="U60" s="21">
        <f t="shared" si="7"/>
        <v>0</v>
      </c>
      <c r="V60" s="21">
        <f t="shared" si="8"/>
        <v>0</v>
      </c>
      <c r="W60" s="21">
        <f>IF(G60="Школа-1-0",1,(J60-I60))*SUMIF(поселениекод,G60,поселение!P57:P86)*IF(K60="Бюджет",1,0)</f>
        <v>0</v>
      </c>
      <c r="X60" s="21">
        <f t="shared" si="9"/>
        <v>0</v>
      </c>
      <c r="Y60" s="21">
        <f t="shared" si="10"/>
        <v>0</v>
      </c>
      <c r="Z60" s="21">
        <f t="shared" si="11"/>
        <v>0</v>
      </c>
      <c r="AB60" s="30">
        <f t="shared" si="12"/>
        <v>0</v>
      </c>
      <c r="AC60" s="17">
        <f ca="1" t="shared" si="13"/>
        <v>0</v>
      </c>
      <c r="AD60" s="17">
        <f ca="1" t="shared" si="14"/>
        <v>0</v>
      </c>
    </row>
    <row r="61" spans="2:30" s="17" customFormat="1" ht="30" customHeight="1">
      <c r="B61" s="13">
        <f t="shared" si="3"/>
        <v>51</v>
      </c>
      <c r="C61" s="22"/>
      <c r="D61" s="23"/>
      <c r="E61" s="22"/>
      <c r="F61" s="22"/>
      <c r="G61" s="22"/>
      <c r="H61" s="32">
        <f t="shared" si="4"/>
      </c>
      <c r="I61" s="24"/>
      <c r="J61" s="24"/>
      <c r="K61" s="22"/>
      <c r="L61" s="22"/>
      <c r="M61" s="25"/>
      <c r="N61" s="22"/>
      <c r="O61" s="25"/>
      <c r="P61" s="26"/>
      <c r="R61" s="21">
        <f t="shared" si="5"/>
        <v>0</v>
      </c>
      <c r="S61" s="21">
        <f>IF(G61="Школа-1-0",1,(J61-I61))*SUMIF(поселениекод,G61,поселение!P58:P87)*IF(K61="Бюджет",0,1)</f>
        <v>0</v>
      </c>
      <c r="T61" s="21">
        <f t="shared" si="6"/>
        <v>0</v>
      </c>
      <c r="U61" s="21">
        <f t="shared" si="7"/>
        <v>0</v>
      </c>
      <c r="V61" s="21">
        <f t="shared" si="8"/>
        <v>0</v>
      </c>
      <c r="W61" s="21">
        <f>IF(G61="Школа-1-0",1,(J61-I61))*SUMIF(поселениекод,G61,поселение!P58:P87)*IF(K61="Бюджет",1,0)</f>
        <v>0</v>
      </c>
      <c r="X61" s="21">
        <f t="shared" si="9"/>
        <v>0</v>
      </c>
      <c r="Y61" s="21">
        <f t="shared" si="10"/>
        <v>0</v>
      </c>
      <c r="Z61" s="21">
        <f t="shared" si="11"/>
        <v>0</v>
      </c>
      <c r="AB61" s="30">
        <f t="shared" si="12"/>
        <v>0</v>
      </c>
      <c r="AC61" s="17">
        <f ca="1" t="shared" si="13"/>
        <v>0</v>
      </c>
      <c r="AD61" s="17">
        <f ca="1" t="shared" si="14"/>
        <v>0</v>
      </c>
    </row>
    <row r="62" spans="2:30" s="17" customFormat="1" ht="30" customHeight="1">
      <c r="B62" s="13">
        <f t="shared" si="3"/>
        <v>52</v>
      </c>
      <c r="C62" s="22"/>
      <c r="D62" s="23"/>
      <c r="E62" s="22"/>
      <c r="F62" s="22"/>
      <c r="G62" s="22"/>
      <c r="H62" s="32">
        <f t="shared" si="4"/>
      </c>
      <c r="I62" s="24"/>
      <c r="J62" s="24"/>
      <c r="K62" s="22"/>
      <c r="L62" s="22"/>
      <c r="M62" s="25"/>
      <c r="N62" s="22"/>
      <c r="O62" s="25"/>
      <c r="P62" s="26"/>
      <c r="R62" s="21">
        <f t="shared" si="5"/>
        <v>0</v>
      </c>
      <c r="S62" s="21">
        <f>IF(G62="Школа-1-0",1,(J62-I62))*SUMIF(поселениекод,G62,поселение!P59:P88)*IF(K62="Бюджет",0,1)</f>
        <v>0</v>
      </c>
      <c r="T62" s="21">
        <f t="shared" si="6"/>
        <v>0</v>
      </c>
      <c r="U62" s="21">
        <f t="shared" si="7"/>
        <v>0</v>
      </c>
      <c r="V62" s="21">
        <f t="shared" si="8"/>
        <v>0</v>
      </c>
      <c r="W62" s="21">
        <f>IF(G62="Школа-1-0",1,(J62-I62))*SUMIF(поселениекод,G62,поселение!P59:P88)*IF(K62="Бюджет",1,0)</f>
        <v>0</v>
      </c>
      <c r="X62" s="21">
        <f t="shared" si="9"/>
        <v>0</v>
      </c>
      <c r="Y62" s="21">
        <f t="shared" si="10"/>
        <v>0</v>
      </c>
      <c r="Z62" s="21">
        <f t="shared" si="11"/>
        <v>0</v>
      </c>
      <c r="AB62" s="30">
        <f t="shared" si="12"/>
        <v>0</v>
      </c>
      <c r="AC62" s="17">
        <f ca="1" t="shared" si="13"/>
        <v>0</v>
      </c>
      <c r="AD62" s="17">
        <f ca="1" t="shared" si="14"/>
        <v>0</v>
      </c>
    </row>
    <row r="63" spans="2:30" s="17" customFormat="1" ht="30" customHeight="1">
      <c r="B63" s="13">
        <f t="shared" si="3"/>
        <v>53</v>
      </c>
      <c r="C63" s="22"/>
      <c r="D63" s="23"/>
      <c r="E63" s="22"/>
      <c r="F63" s="22"/>
      <c r="G63" s="22"/>
      <c r="H63" s="32">
        <f t="shared" si="4"/>
      </c>
      <c r="I63" s="24"/>
      <c r="J63" s="24"/>
      <c r="K63" s="22"/>
      <c r="L63" s="22"/>
      <c r="M63" s="25"/>
      <c r="N63" s="22"/>
      <c r="O63" s="25"/>
      <c r="P63" s="26"/>
      <c r="R63" s="21">
        <f t="shared" si="5"/>
        <v>0</v>
      </c>
      <c r="S63" s="21">
        <f>IF(G63="Школа-1-0",1,(J63-I63))*SUMIF(поселениекод,G63,поселение!P60:P89)*IF(K63="Бюджет",0,1)</f>
        <v>0</v>
      </c>
      <c r="T63" s="21">
        <f t="shared" si="6"/>
        <v>0</v>
      </c>
      <c r="U63" s="21">
        <f t="shared" si="7"/>
        <v>0</v>
      </c>
      <c r="V63" s="21">
        <f t="shared" si="8"/>
        <v>0</v>
      </c>
      <c r="W63" s="21">
        <f>IF(G63="Школа-1-0",1,(J63-I63))*SUMIF(поселениекод,G63,поселение!P60:P89)*IF(K63="Бюджет",1,0)</f>
        <v>0</v>
      </c>
      <c r="X63" s="21">
        <f t="shared" si="9"/>
        <v>0</v>
      </c>
      <c r="Y63" s="21">
        <f t="shared" si="10"/>
        <v>0</v>
      </c>
      <c r="Z63" s="21">
        <f t="shared" si="11"/>
        <v>0</v>
      </c>
      <c r="AB63" s="30">
        <f t="shared" si="12"/>
        <v>0</v>
      </c>
      <c r="AC63" s="17">
        <f ca="1" t="shared" si="13"/>
        <v>0</v>
      </c>
      <c r="AD63" s="17">
        <f ca="1" t="shared" si="14"/>
        <v>0</v>
      </c>
    </row>
    <row r="64" spans="2:30" s="17" customFormat="1" ht="30" customHeight="1">
      <c r="B64" s="13">
        <f t="shared" si="3"/>
        <v>54</v>
      </c>
      <c r="C64" s="22"/>
      <c r="D64" s="23"/>
      <c r="E64" s="22"/>
      <c r="F64" s="22"/>
      <c r="G64" s="22"/>
      <c r="H64" s="32">
        <f t="shared" si="4"/>
      </c>
      <c r="I64" s="24"/>
      <c r="J64" s="24"/>
      <c r="K64" s="22"/>
      <c r="L64" s="22"/>
      <c r="M64" s="25"/>
      <c r="N64" s="22"/>
      <c r="O64" s="25"/>
      <c r="P64" s="26"/>
      <c r="R64" s="21">
        <f t="shared" si="5"/>
        <v>0</v>
      </c>
      <c r="S64" s="21">
        <f>IF(G64="Школа-1-0",1,(J64-I64))*SUMIF(поселениекод,G64,поселение!P61:P90)*IF(K64="Бюджет",0,1)</f>
        <v>0</v>
      </c>
      <c r="T64" s="21">
        <f t="shared" si="6"/>
        <v>0</v>
      </c>
      <c r="U64" s="21">
        <f t="shared" si="7"/>
        <v>0</v>
      </c>
      <c r="V64" s="21">
        <f t="shared" si="8"/>
        <v>0</v>
      </c>
      <c r="W64" s="21">
        <f>IF(G64="Школа-1-0",1,(J64-I64))*SUMIF(поселениекод,G64,поселение!P61:P90)*IF(K64="Бюджет",1,0)</f>
        <v>0</v>
      </c>
      <c r="X64" s="21">
        <f t="shared" si="9"/>
        <v>0</v>
      </c>
      <c r="Y64" s="21">
        <f t="shared" si="10"/>
        <v>0</v>
      </c>
      <c r="Z64" s="21">
        <f t="shared" si="11"/>
        <v>0</v>
      </c>
      <c r="AB64" s="30">
        <f t="shared" si="12"/>
        <v>0</v>
      </c>
      <c r="AC64" s="17">
        <f ca="1" t="shared" si="13"/>
        <v>0</v>
      </c>
      <c r="AD64" s="17">
        <f ca="1" t="shared" si="14"/>
        <v>0</v>
      </c>
    </row>
    <row r="65" spans="2:30" s="17" customFormat="1" ht="30" customHeight="1">
      <c r="B65" s="13">
        <f t="shared" si="3"/>
        <v>55</v>
      </c>
      <c r="C65" s="22"/>
      <c r="D65" s="23"/>
      <c r="E65" s="22"/>
      <c r="F65" s="22"/>
      <c r="G65" s="22"/>
      <c r="H65" s="32">
        <f t="shared" si="4"/>
      </c>
      <c r="I65" s="24"/>
      <c r="J65" s="24"/>
      <c r="K65" s="22"/>
      <c r="L65" s="22"/>
      <c r="M65" s="25"/>
      <c r="N65" s="22"/>
      <c r="O65" s="25"/>
      <c r="P65" s="26"/>
      <c r="R65" s="21">
        <f t="shared" si="5"/>
        <v>0</v>
      </c>
      <c r="S65" s="21">
        <f>IF(G65="Школа-1-0",1,(J65-I65))*SUMIF(поселениекод,G65,поселение!P62:P91)*IF(K65="Бюджет",0,1)</f>
        <v>0</v>
      </c>
      <c r="T65" s="21">
        <f t="shared" si="6"/>
        <v>0</v>
      </c>
      <c r="U65" s="21">
        <f t="shared" si="7"/>
        <v>0</v>
      </c>
      <c r="V65" s="21">
        <f t="shared" si="8"/>
        <v>0</v>
      </c>
      <c r="W65" s="21">
        <f>IF(G65="Школа-1-0",1,(J65-I65))*SUMIF(поселениекод,G65,поселение!P62:P91)*IF(K65="Бюджет",1,0)</f>
        <v>0</v>
      </c>
      <c r="X65" s="21">
        <f t="shared" si="9"/>
        <v>0</v>
      </c>
      <c r="Y65" s="21">
        <f t="shared" si="10"/>
        <v>0</v>
      </c>
      <c r="Z65" s="21">
        <f t="shared" si="11"/>
        <v>0</v>
      </c>
      <c r="AB65" s="30">
        <f t="shared" si="12"/>
        <v>0</v>
      </c>
      <c r="AC65" s="17">
        <f ca="1" t="shared" si="13"/>
        <v>0</v>
      </c>
      <c r="AD65" s="17">
        <f ca="1" t="shared" si="14"/>
        <v>0</v>
      </c>
    </row>
    <row r="66" spans="2:30" s="17" customFormat="1" ht="30" customHeight="1">
      <c r="B66" s="13">
        <f t="shared" si="3"/>
        <v>56</v>
      </c>
      <c r="C66" s="22"/>
      <c r="D66" s="23"/>
      <c r="E66" s="22"/>
      <c r="F66" s="22"/>
      <c r="G66" s="22"/>
      <c r="H66" s="32">
        <f t="shared" si="4"/>
      </c>
      <c r="I66" s="24"/>
      <c r="J66" s="24"/>
      <c r="K66" s="22"/>
      <c r="L66" s="22"/>
      <c r="M66" s="25"/>
      <c r="N66" s="22"/>
      <c r="O66" s="25"/>
      <c r="P66" s="26"/>
      <c r="R66" s="21">
        <f t="shared" si="5"/>
        <v>0</v>
      </c>
      <c r="S66" s="21">
        <f>IF(G66="Школа-1-0",1,(J66-I66))*SUMIF(поселениекод,G66,поселение!P63:P92)*IF(K66="Бюджет",0,1)</f>
        <v>0</v>
      </c>
      <c r="T66" s="21">
        <f t="shared" si="6"/>
        <v>0</v>
      </c>
      <c r="U66" s="21">
        <f t="shared" si="7"/>
        <v>0</v>
      </c>
      <c r="V66" s="21">
        <f t="shared" si="8"/>
        <v>0</v>
      </c>
      <c r="W66" s="21">
        <f>IF(G66="Школа-1-0",1,(J66-I66))*SUMIF(поселениекод,G66,поселение!P63:P92)*IF(K66="Бюджет",1,0)</f>
        <v>0</v>
      </c>
      <c r="X66" s="21">
        <f t="shared" si="9"/>
        <v>0</v>
      </c>
      <c r="Y66" s="21">
        <f t="shared" si="10"/>
        <v>0</v>
      </c>
      <c r="Z66" s="21">
        <f t="shared" si="11"/>
        <v>0</v>
      </c>
      <c r="AB66" s="30">
        <f t="shared" si="12"/>
        <v>0</v>
      </c>
      <c r="AC66" s="17">
        <f ca="1" t="shared" si="13"/>
        <v>0</v>
      </c>
      <c r="AD66" s="17">
        <f ca="1" t="shared" si="14"/>
        <v>0</v>
      </c>
    </row>
    <row r="67" spans="2:30" s="17" customFormat="1" ht="30" customHeight="1">
      <c r="B67" s="13">
        <f t="shared" si="3"/>
        <v>57</v>
      </c>
      <c r="C67" s="22"/>
      <c r="D67" s="23"/>
      <c r="E67" s="22"/>
      <c r="F67" s="22"/>
      <c r="G67" s="22"/>
      <c r="H67" s="32">
        <f t="shared" si="4"/>
      </c>
      <c r="I67" s="24"/>
      <c r="J67" s="24"/>
      <c r="K67" s="22"/>
      <c r="L67" s="22"/>
      <c r="M67" s="25"/>
      <c r="N67" s="22"/>
      <c r="O67" s="25"/>
      <c r="P67" s="26"/>
      <c r="R67" s="21">
        <f t="shared" si="5"/>
        <v>0</v>
      </c>
      <c r="S67" s="21">
        <f>IF(G67="Школа-1-0",1,(J67-I67))*SUMIF(поселениекод,G67,поселение!P64:P93)*IF(K67="Бюджет",0,1)</f>
        <v>0</v>
      </c>
      <c r="T67" s="21">
        <f t="shared" si="6"/>
        <v>0</v>
      </c>
      <c r="U67" s="21">
        <f t="shared" si="7"/>
        <v>0</v>
      </c>
      <c r="V67" s="21">
        <f t="shared" si="8"/>
        <v>0</v>
      </c>
      <c r="W67" s="21">
        <f>IF(G67="Школа-1-0",1,(J67-I67))*SUMIF(поселениекод,G67,поселение!P64:P93)*IF(K67="Бюджет",1,0)</f>
        <v>0</v>
      </c>
      <c r="X67" s="21">
        <f t="shared" si="9"/>
        <v>0</v>
      </c>
      <c r="Y67" s="21">
        <f t="shared" si="10"/>
        <v>0</v>
      </c>
      <c r="Z67" s="21">
        <f t="shared" si="11"/>
        <v>0</v>
      </c>
      <c r="AB67" s="30">
        <f t="shared" si="12"/>
        <v>0</v>
      </c>
      <c r="AC67" s="17">
        <f ca="1" t="shared" si="13"/>
        <v>0</v>
      </c>
      <c r="AD67" s="17">
        <f ca="1" t="shared" si="14"/>
        <v>0</v>
      </c>
    </row>
    <row r="68" spans="2:30" s="17" customFormat="1" ht="30" customHeight="1">
      <c r="B68" s="13">
        <f t="shared" si="3"/>
        <v>58</v>
      </c>
      <c r="C68" s="22"/>
      <c r="D68" s="23"/>
      <c r="E68" s="22"/>
      <c r="F68" s="22"/>
      <c r="G68" s="22"/>
      <c r="H68" s="32">
        <f t="shared" si="4"/>
      </c>
      <c r="I68" s="24"/>
      <c r="J68" s="24"/>
      <c r="K68" s="22"/>
      <c r="L68" s="22"/>
      <c r="M68" s="25"/>
      <c r="N68" s="22"/>
      <c r="O68" s="25"/>
      <c r="P68" s="26"/>
      <c r="R68" s="21">
        <f t="shared" si="5"/>
        <v>0</v>
      </c>
      <c r="S68" s="21">
        <f>IF(G68="Школа-1-0",1,(J68-I68))*SUMIF(поселениекод,G68,поселение!P65:P94)*IF(K68="Бюджет",0,1)</f>
        <v>0</v>
      </c>
      <c r="T68" s="21">
        <f t="shared" si="6"/>
        <v>0</v>
      </c>
      <c r="U68" s="21">
        <f t="shared" si="7"/>
        <v>0</v>
      </c>
      <c r="V68" s="21">
        <f t="shared" si="8"/>
        <v>0</v>
      </c>
      <c r="W68" s="21">
        <f>IF(G68="Школа-1-0",1,(J68-I68))*SUMIF(поселениекод,G68,поселение!P65:P94)*IF(K68="Бюджет",1,0)</f>
        <v>0</v>
      </c>
      <c r="X68" s="21">
        <f t="shared" si="9"/>
        <v>0</v>
      </c>
      <c r="Y68" s="21">
        <f t="shared" si="10"/>
        <v>0</v>
      </c>
      <c r="Z68" s="21">
        <f t="shared" si="11"/>
        <v>0</v>
      </c>
      <c r="AB68" s="30">
        <f t="shared" si="12"/>
        <v>0</v>
      </c>
      <c r="AC68" s="17">
        <f ca="1" t="shared" si="13"/>
        <v>0</v>
      </c>
      <c r="AD68" s="17">
        <f ca="1" t="shared" si="14"/>
        <v>0</v>
      </c>
    </row>
    <row r="69" spans="2:30" s="17" customFormat="1" ht="30" customHeight="1">
      <c r="B69" s="13">
        <f t="shared" si="3"/>
        <v>59</v>
      </c>
      <c r="C69" s="22"/>
      <c r="D69" s="23"/>
      <c r="E69" s="22"/>
      <c r="F69" s="22"/>
      <c r="G69" s="22"/>
      <c r="H69" s="32">
        <f t="shared" si="4"/>
      </c>
      <c r="I69" s="24"/>
      <c r="J69" s="24"/>
      <c r="K69" s="22"/>
      <c r="L69" s="22"/>
      <c r="M69" s="25"/>
      <c r="N69" s="22"/>
      <c r="O69" s="25"/>
      <c r="P69" s="26"/>
      <c r="R69" s="21">
        <f t="shared" si="5"/>
        <v>0</v>
      </c>
      <c r="S69" s="21">
        <f>IF(G69="Школа-1-0",1,(J69-I69))*SUMIF(поселениекод,G69,поселение!P66:P95)*IF(K69="Бюджет",0,1)</f>
        <v>0</v>
      </c>
      <c r="T69" s="21">
        <f t="shared" si="6"/>
        <v>0</v>
      </c>
      <c r="U69" s="21">
        <f t="shared" si="7"/>
        <v>0</v>
      </c>
      <c r="V69" s="21">
        <f t="shared" si="8"/>
        <v>0</v>
      </c>
      <c r="W69" s="21">
        <f>IF(G69="Школа-1-0",1,(J69-I69))*SUMIF(поселениекод,G69,поселение!P66:P95)*IF(K69="Бюджет",1,0)</f>
        <v>0</v>
      </c>
      <c r="X69" s="21">
        <f t="shared" si="9"/>
        <v>0</v>
      </c>
      <c r="Y69" s="21">
        <f t="shared" si="10"/>
        <v>0</v>
      </c>
      <c r="Z69" s="21">
        <f t="shared" si="11"/>
        <v>0</v>
      </c>
      <c r="AB69" s="30">
        <f t="shared" si="12"/>
        <v>0</v>
      </c>
      <c r="AC69" s="17">
        <f ca="1" t="shared" si="13"/>
        <v>0</v>
      </c>
      <c r="AD69" s="17">
        <f ca="1" t="shared" si="14"/>
        <v>0</v>
      </c>
    </row>
    <row r="70" spans="2:30" s="17" customFormat="1" ht="30" customHeight="1">
      <c r="B70" s="13">
        <f>B69+1</f>
        <v>60</v>
      </c>
      <c r="C70" s="22"/>
      <c r="D70" s="23"/>
      <c r="E70" s="22"/>
      <c r="F70" s="22"/>
      <c r="G70" s="22"/>
      <c r="H70" s="32">
        <f t="shared" si="4"/>
      </c>
      <c r="I70" s="24"/>
      <c r="J70" s="24"/>
      <c r="K70" s="22"/>
      <c r="L70" s="22"/>
      <c r="M70" s="25"/>
      <c r="N70" s="22"/>
      <c r="O70" s="25"/>
      <c r="P70" s="26"/>
      <c r="R70" s="21">
        <f t="shared" si="5"/>
        <v>0</v>
      </c>
      <c r="S70" s="21">
        <f>IF(G70="Школа-1-0",1,(J70-I70))*SUMIF(поселениекод,G70,поселение!P67:P96)*IF(K70="Бюджет",0,1)</f>
        <v>0</v>
      </c>
      <c r="T70" s="21">
        <f t="shared" si="6"/>
        <v>0</v>
      </c>
      <c r="U70" s="21">
        <f t="shared" si="7"/>
        <v>0</v>
      </c>
      <c r="V70" s="21">
        <f t="shared" si="8"/>
        <v>0</v>
      </c>
      <c r="W70" s="21">
        <f>IF(G70="Школа-1-0",1,(J70-I70))*SUMIF(поселениекод,G70,поселение!P67:P96)*IF(K70="Бюджет",1,0)</f>
        <v>0</v>
      </c>
      <c r="X70" s="21">
        <f t="shared" si="9"/>
        <v>0</v>
      </c>
      <c r="Y70" s="21">
        <f t="shared" si="10"/>
        <v>0</v>
      </c>
      <c r="Z70" s="21">
        <f t="shared" si="11"/>
        <v>0</v>
      </c>
      <c r="AB70" s="30">
        <f t="shared" si="12"/>
        <v>0</v>
      </c>
      <c r="AC70" s="17">
        <f ca="1" t="shared" si="13"/>
        <v>0</v>
      </c>
      <c r="AD70" s="17">
        <f ca="1" t="shared" si="14"/>
        <v>0</v>
      </c>
    </row>
  </sheetData>
  <sheetProtection password="CA50" sheet="1" objects="1" scenarios="1" selectLockedCells="1"/>
  <mergeCells count="16">
    <mergeCell ref="E8:E9"/>
    <mergeCell ref="P7:P9"/>
    <mergeCell ref="R8:U8"/>
    <mergeCell ref="V8:Z8"/>
    <mergeCell ref="R7:Z7"/>
    <mergeCell ref="F8:F9"/>
    <mergeCell ref="I3:P3"/>
    <mergeCell ref="B2:F3"/>
    <mergeCell ref="D8:D9"/>
    <mergeCell ref="C8:C9"/>
    <mergeCell ref="B8:B9"/>
    <mergeCell ref="B7:E7"/>
    <mergeCell ref="F7:N7"/>
    <mergeCell ref="L8:N8"/>
    <mergeCell ref="G8:K8"/>
    <mergeCell ref="O8:O9"/>
  </mergeCells>
  <conditionalFormatting sqref="R11:Z70">
    <cfRule type="cellIs" priority="1" dxfId="1" operator="equal">
      <formula>0</formula>
    </cfRule>
  </conditionalFormatting>
  <dataValidations count="4">
    <dataValidation type="list" allowBlank="1" showInputMessage="1" showErrorMessage="1" sqref="G11:G70">
      <formula1>поселениекод</formula1>
    </dataValidation>
    <dataValidation type="list" allowBlank="1" showInputMessage="1" showErrorMessage="1" sqref="F12:F70 K11:K70 N11:N70">
      <formula1>выбороплаты</formula1>
    </dataValidation>
    <dataValidation type="list" allowBlank="1" showInputMessage="1" showErrorMessage="1" sqref="E11:E70">
      <formula1>статус</formula1>
    </dataValidation>
    <dataValidation type="list" allowBlank="1" showInputMessage="1" showErrorMessage="1" sqref="F11">
      <formula1>оплатавзноса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0"/>
  <sheetViews>
    <sheetView zoomScalePageLayoutView="0" workbookViewId="0" topLeftCell="A1">
      <pane ySplit="10" topLeftCell="A17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1.421875" style="0" customWidth="1"/>
    <col min="2" max="2" width="3.140625" style="0" customWidth="1"/>
    <col min="3" max="3" width="36.57421875" style="0" customWidth="1"/>
    <col min="4" max="4" width="16.00390625" style="0" customWidth="1"/>
    <col min="5" max="5" width="11.28125" style="0" customWidth="1"/>
    <col min="6" max="6" width="11.8515625" style="0" customWidth="1"/>
    <col min="7" max="7" width="12.421875" style="0" customWidth="1"/>
    <col min="8" max="8" width="15.140625" style="0" customWidth="1"/>
    <col min="9" max="9" width="12.8515625" style="0" customWidth="1"/>
    <col min="10" max="10" width="51.57421875" style="0" customWidth="1"/>
    <col min="11" max="11" width="2.421875" style="0" customWidth="1"/>
  </cols>
  <sheetData>
    <row r="1" ht="3.75" customHeight="1" thickBot="1"/>
    <row r="2" spans="2:10" ht="15" customHeight="1">
      <c r="B2" s="59" t="s">
        <v>56</v>
      </c>
      <c r="C2" s="59"/>
      <c r="D2" s="59"/>
      <c r="E2" s="59"/>
      <c r="G2" s="53" t="str">
        <f>"Название мероприятия: "&amp;люди!I3</f>
        <v>Название мероприятия: VWA рестлинг-шоу</v>
      </c>
      <c r="H2" s="54"/>
      <c r="I2" s="54"/>
      <c r="J2" s="55"/>
    </row>
    <row r="3" spans="2:10" ht="21" customHeight="1" thickBot="1">
      <c r="B3" s="59"/>
      <c r="C3" s="59"/>
      <c r="D3" s="59"/>
      <c r="E3" s="59"/>
      <c r="G3" s="56"/>
      <c r="H3" s="57"/>
      <c r="I3" s="57"/>
      <c r="J3" s="58"/>
    </row>
    <row r="4" ht="4.5" customHeight="1"/>
    <row r="5" ht="15">
      <c r="B5" t="s">
        <v>57</v>
      </c>
    </row>
    <row r="6" ht="3.75" customHeight="1"/>
    <row r="7" spans="2:10" ht="15">
      <c r="B7" s="46" t="s">
        <v>58</v>
      </c>
      <c r="C7" s="46"/>
      <c r="D7" s="46"/>
      <c r="E7" s="46" t="s">
        <v>59</v>
      </c>
      <c r="F7" s="46"/>
      <c r="G7" s="46"/>
      <c r="H7" s="46"/>
      <c r="I7" s="46"/>
      <c r="J7" s="46" t="s">
        <v>17</v>
      </c>
    </row>
    <row r="8" spans="2:10" ht="15" customHeight="1">
      <c r="B8" s="46" t="s">
        <v>0</v>
      </c>
      <c r="C8" s="46" t="s">
        <v>59</v>
      </c>
      <c r="D8" s="47" t="s">
        <v>60</v>
      </c>
      <c r="E8" s="51" t="s">
        <v>63</v>
      </c>
      <c r="F8" s="51" t="s">
        <v>64</v>
      </c>
      <c r="G8" s="48" t="s">
        <v>65</v>
      </c>
      <c r="H8" s="51" t="s">
        <v>67</v>
      </c>
      <c r="I8" s="51" t="s">
        <v>66</v>
      </c>
      <c r="J8" s="46"/>
    </row>
    <row r="9" spans="2:10" ht="15">
      <c r="B9" s="46"/>
      <c r="C9" s="46"/>
      <c r="D9" s="47"/>
      <c r="E9" s="52"/>
      <c r="F9" s="52"/>
      <c r="G9" s="49"/>
      <c r="H9" s="52"/>
      <c r="I9" s="52"/>
      <c r="J9" s="46"/>
    </row>
    <row r="10" spans="2:10" ht="4.5" customHeight="1">
      <c r="B10" s="16"/>
      <c r="C10" s="16"/>
      <c r="D10" s="16"/>
      <c r="E10" s="16"/>
      <c r="F10" s="16"/>
      <c r="G10" s="16"/>
      <c r="H10" s="16"/>
      <c r="I10" s="16"/>
      <c r="J10" s="16"/>
    </row>
    <row r="11" spans="2:10" s="17" customFormat="1" ht="30" customHeight="1">
      <c r="B11" s="13">
        <f>B10+1</f>
        <v>1</v>
      </c>
      <c r="C11" s="23" t="s">
        <v>83</v>
      </c>
      <c r="D11" s="22" t="s">
        <v>61</v>
      </c>
      <c r="E11" s="22"/>
      <c r="F11" s="25"/>
      <c r="G11" s="34">
        <v>1</v>
      </c>
      <c r="H11" s="34"/>
      <c r="I11" s="33">
        <f>G11*F11</f>
        <v>0</v>
      </c>
      <c r="J11" s="26"/>
    </row>
    <row r="12" spans="2:10" s="17" customFormat="1" ht="30" customHeight="1">
      <c r="B12" s="13">
        <f aca="true" t="shared" si="0" ref="B12:B69">B11+1</f>
        <v>2</v>
      </c>
      <c r="C12" s="23" t="s">
        <v>108</v>
      </c>
      <c r="D12" s="22" t="s">
        <v>61</v>
      </c>
      <c r="E12" s="22">
        <v>1</v>
      </c>
      <c r="F12" s="25">
        <v>7500</v>
      </c>
      <c r="G12" s="34">
        <v>1</v>
      </c>
      <c r="H12" s="34" t="s">
        <v>69</v>
      </c>
      <c r="I12" s="33">
        <f>G12*F12</f>
        <v>7500</v>
      </c>
      <c r="J12" s="26" t="s">
        <v>120</v>
      </c>
    </row>
    <row r="13" spans="2:10" s="17" customFormat="1" ht="30" customHeight="1">
      <c r="B13" s="13">
        <f t="shared" si="0"/>
        <v>3</v>
      </c>
      <c r="C13" s="23" t="s">
        <v>109</v>
      </c>
      <c r="D13" s="22" t="s">
        <v>61</v>
      </c>
      <c r="E13" s="22"/>
      <c r="F13" s="25"/>
      <c r="G13" s="34"/>
      <c r="H13" s="34"/>
      <c r="I13" s="33">
        <f aca="true" t="shared" si="1" ref="I13:I70">G13*F13</f>
        <v>0</v>
      </c>
      <c r="J13" s="26"/>
    </row>
    <row r="14" spans="2:10" s="17" customFormat="1" ht="30" customHeight="1">
      <c r="B14" s="13">
        <f t="shared" si="0"/>
        <v>4</v>
      </c>
      <c r="C14" s="23" t="s">
        <v>110</v>
      </c>
      <c r="D14" s="22" t="s">
        <v>61</v>
      </c>
      <c r="E14" s="22"/>
      <c r="F14" s="25"/>
      <c r="G14" s="34"/>
      <c r="H14" s="34"/>
      <c r="I14" s="33">
        <f t="shared" si="1"/>
        <v>0</v>
      </c>
      <c r="J14" s="26"/>
    </row>
    <row r="15" spans="2:10" s="17" customFormat="1" ht="30" customHeight="1">
      <c r="B15" s="13">
        <f t="shared" si="0"/>
        <v>5</v>
      </c>
      <c r="C15" s="23" t="s">
        <v>111</v>
      </c>
      <c r="D15" s="22" t="s">
        <v>61</v>
      </c>
      <c r="E15" s="22">
        <v>3</v>
      </c>
      <c r="F15" s="25"/>
      <c r="G15" s="34"/>
      <c r="H15" s="34"/>
      <c r="I15" s="33">
        <f t="shared" si="1"/>
        <v>0</v>
      </c>
      <c r="J15" s="26"/>
    </row>
    <row r="16" spans="2:10" s="17" customFormat="1" ht="30" customHeight="1">
      <c r="B16" s="13">
        <f t="shared" si="0"/>
        <v>6</v>
      </c>
      <c r="C16" s="23" t="s">
        <v>112</v>
      </c>
      <c r="D16" s="22" t="s">
        <v>61</v>
      </c>
      <c r="E16" s="22">
        <v>50</v>
      </c>
      <c r="F16" s="25"/>
      <c r="G16" s="34"/>
      <c r="H16" s="34"/>
      <c r="I16" s="33">
        <f t="shared" si="1"/>
        <v>0</v>
      </c>
      <c r="J16" s="26"/>
    </row>
    <row r="17" spans="2:10" s="17" customFormat="1" ht="30" customHeight="1">
      <c r="B17" s="13">
        <f t="shared" si="0"/>
        <v>7</v>
      </c>
      <c r="C17" s="23" t="s">
        <v>117</v>
      </c>
      <c r="D17" s="22" t="s">
        <v>61</v>
      </c>
      <c r="E17" s="22">
        <v>2</v>
      </c>
      <c r="F17" s="25"/>
      <c r="G17" s="34"/>
      <c r="H17" s="34"/>
      <c r="I17" s="33">
        <f t="shared" si="1"/>
        <v>0</v>
      </c>
      <c r="J17" s="26"/>
    </row>
    <row r="18" spans="2:10" s="17" customFormat="1" ht="30" customHeight="1">
      <c r="B18" s="13">
        <f t="shared" si="0"/>
        <v>8</v>
      </c>
      <c r="C18" s="23" t="s">
        <v>81</v>
      </c>
      <c r="D18" s="22" t="s">
        <v>61</v>
      </c>
      <c r="E18" s="22"/>
      <c r="F18" s="25"/>
      <c r="G18" s="34">
        <v>2</v>
      </c>
      <c r="H18" s="34"/>
      <c r="I18" s="33">
        <f t="shared" si="1"/>
        <v>0</v>
      </c>
      <c r="J18" s="26"/>
    </row>
    <row r="19" spans="2:10" s="17" customFormat="1" ht="30" customHeight="1">
      <c r="B19" s="13">
        <f t="shared" si="0"/>
        <v>9</v>
      </c>
      <c r="C19" s="23" t="s">
        <v>82</v>
      </c>
      <c r="D19" s="22" t="s">
        <v>61</v>
      </c>
      <c r="E19" s="22"/>
      <c r="F19" s="25"/>
      <c r="G19" s="34">
        <v>1</v>
      </c>
      <c r="H19" s="34"/>
      <c r="I19" s="33">
        <f t="shared" si="1"/>
        <v>0</v>
      </c>
      <c r="J19" s="26"/>
    </row>
    <row r="20" spans="2:10" s="17" customFormat="1" ht="30" customHeight="1">
      <c r="B20" s="13">
        <f t="shared" si="0"/>
        <v>10</v>
      </c>
      <c r="C20" s="23" t="s">
        <v>118</v>
      </c>
      <c r="D20" s="22" t="s">
        <v>61</v>
      </c>
      <c r="E20" s="22"/>
      <c r="F20" s="25"/>
      <c r="G20" s="34"/>
      <c r="H20" s="34"/>
      <c r="I20" s="33">
        <f t="shared" si="1"/>
        <v>0</v>
      </c>
      <c r="J20" s="26"/>
    </row>
    <row r="21" spans="2:10" s="17" customFormat="1" ht="30" customHeight="1">
      <c r="B21" s="13">
        <f t="shared" si="0"/>
        <v>11</v>
      </c>
      <c r="C21" s="23" t="s">
        <v>119</v>
      </c>
      <c r="D21" s="22" t="s">
        <v>61</v>
      </c>
      <c r="E21" s="22"/>
      <c r="F21" s="25"/>
      <c r="G21" s="34">
        <v>6</v>
      </c>
      <c r="H21" s="34"/>
      <c r="I21" s="33">
        <f t="shared" si="1"/>
        <v>0</v>
      </c>
      <c r="J21" s="26" t="s">
        <v>120</v>
      </c>
    </row>
    <row r="22" spans="2:10" s="17" customFormat="1" ht="30" customHeight="1">
      <c r="B22" s="13">
        <f t="shared" si="0"/>
        <v>12</v>
      </c>
      <c r="C22" s="35" t="s">
        <v>84</v>
      </c>
      <c r="D22" s="22"/>
      <c r="E22" s="22"/>
      <c r="F22" s="25"/>
      <c r="G22" s="34"/>
      <c r="H22" s="34"/>
      <c r="I22" s="33">
        <f t="shared" si="1"/>
        <v>0</v>
      </c>
      <c r="J22" s="26"/>
    </row>
    <row r="23" spans="2:10" s="17" customFormat="1" ht="30" customHeight="1">
      <c r="B23" s="13">
        <f t="shared" si="0"/>
        <v>13</v>
      </c>
      <c r="C23" s="23"/>
      <c r="D23" s="22"/>
      <c r="E23" s="22"/>
      <c r="F23" s="25"/>
      <c r="G23" s="34">
        <v>1</v>
      </c>
      <c r="H23" s="34"/>
      <c r="I23" s="33">
        <f t="shared" si="1"/>
        <v>0</v>
      </c>
      <c r="J23" s="26"/>
    </row>
    <row r="24" spans="2:10" s="17" customFormat="1" ht="30" customHeight="1">
      <c r="B24" s="13">
        <f t="shared" si="0"/>
        <v>14</v>
      </c>
      <c r="C24" s="23"/>
      <c r="D24" s="22"/>
      <c r="E24" s="22"/>
      <c r="F24" s="25"/>
      <c r="G24" s="34">
        <v>1</v>
      </c>
      <c r="H24" s="34"/>
      <c r="I24" s="33">
        <f t="shared" si="1"/>
        <v>0</v>
      </c>
      <c r="J24" s="26" t="s">
        <v>85</v>
      </c>
    </row>
    <row r="25" spans="2:10" s="17" customFormat="1" ht="30" customHeight="1">
      <c r="B25" s="13">
        <f t="shared" si="0"/>
        <v>15</v>
      </c>
      <c r="C25" s="23"/>
      <c r="D25" s="22"/>
      <c r="E25" s="22"/>
      <c r="F25" s="25"/>
      <c r="G25" s="34">
        <v>2</v>
      </c>
      <c r="H25" s="34"/>
      <c r="I25" s="33">
        <f t="shared" si="1"/>
        <v>0</v>
      </c>
      <c r="J25" s="26"/>
    </row>
    <row r="26" spans="2:10" s="17" customFormat="1" ht="30" customHeight="1">
      <c r="B26" s="13">
        <f t="shared" si="0"/>
        <v>16</v>
      </c>
      <c r="C26" s="23"/>
      <c r="D26" s="22"/>
      <c r="E26" s="22"/>
      <c r="F26" s="25"/>
      <c r="G26" s="34"/>
      <c r="H26" s="34"/>
      <c r="I26" s="33">
        <f t="shared" si="1"/>
        <v>0</v>
      </c>
      <c r="J26" s="26"/>
    </row>
    <row r="27" spans="2:10" s="17" customFormat="1" ht="30" customHeight="1">
      <c r="B27" s="13">
        <f t="shared" si="0"/>
        <v>17</v>
      </c>
      <c r="C27" s="23"/>
      <c r="D27" s="22"/>
      <c r="E27" s="22"/>
      <c r="F27" s="25"/>
      <c r="G27" s="34"/>
      <c r="H27" s="34"/>
      <c r="I27" s="33">
        <f t="shared" si="1"/>
        <v>0</v>
      </c>
      <c r="J27" s="26"/>
    </row>
    <row r="28" spans="2:10" s="17" customFormat="1" ht="30" customHeight="1">
      <c r="B28" s="13">
        <f t="shared" si="0"/>
        <v>18</v>
      </c>
      <c r="C28" s="23"/>
      <c r="D28" s="22"/>
      <c r="E28" s="22"/>
      <c r="F28" s="25"/>
      <c r="G28" s="34"/>
      <c r="H28" s="34"/>
      <c r="I28" s="33">
        <f t="shared" si="1"/>
        <v>0</v>
      </c>
      <c r="J28" s="26"/>
    </row>
    <row r="29" spans="2:10" s="17" customFormat="1" ht="30" customHeight="1">
      <c r="B29" s="13">
        <f t="shared" si="0"/>
        <v>19</v>
      </c>
      <c r="C29" s="23"/>
      <c r="D29" s="22"/>
      <c r="E29" s="22"/>
      <c r="F29" s="25"/>
      <c r="G29" s="34"/>
      <c r="H29" s="34"/>
      <c r="I29" s="33">
        <f t="shared" si="1"/>
        <v>0</v>
      </c>
      <c r="J29" s="26"/>
    </row>
    <row r="30" spans="2:10" s="17" customFormat="1" ht="30" customHeight="1">
      <c r="B30" s="13">
        <f t="shared" si="0"/>
        <v>20</v>
      </c>
      <c r="C30" s="23"/>
      <c r="D30" s="22"/>
      <c r="E30" s="22"/>
      <c r="F30" s="25"/>
      <c r="G30" s="34"/>
      <c r="H30" s="34"/>
      <c r="I30" s="33">
        <f t="shared" si="1"/>
        <v>0</v>
      </c>
      <c r="J30" s="26"/>
    </row>
    <row r="31" spans="2:10" s="17" customFormat="1" ht="30" customHeight="1">
      <c r="B31" s="13">
        <f t="shared" si="0"/>
        <v>21</v>
      </c>
      <c r="C31" s="23"/>
      <c r="D31" s="22"/>
      <c r="E31" s="22"/>
      <c r="F31" s="25"/>
      <c r="G31" s="34"/>
      <c r="H31" s="34"/>
      <c r="I31" s="33">
        <f t="shared" si="1"/>
        <v>0</v>
      </c>
      <c r="J31" s="26"/>
    </row>
    <row r="32" spans="2:10" s="17" customFormat="1" ht="30" customHeight="1">
      <c r="B32" s="13">
        <f t="shared" si="0"/>
        <v>22</v>
      </c>
      <c r="C32" s="23"/>
      <c r="D32" s="22"/>
      <c r="E32" s="22"/>
      <c r="F32" s="25"/>
      <c r="G32" s="34"/>
      <c r="H32" s="34"/>
      <c r="I32" s="33">
        <f t="shared" si="1"/>
        <v>0</v>
      </c>
      <c r="J32" s="26"/>
    </row>
    <row r="33" spans="2:10" s="17" customFormat="1" ht="30" customHeight="1">
      <c r="B33" s="13">
        <f t="shared" si="0"/>
        <v>23</v>
      </c>
      <c r="C33" s="23"/>
      <c r="D33" s="22"/>
      <c r="E33" s="22"/>
      <c r="F33" s="25"/>
      <c r="G33" s="34"/>
      <c r="H33" s="34"/>
      <c r="I33" s="33">
        <f t="shared" si="1"/>
        <v>0</v>
      </c>
      <c r="J33" s="26"/>
    </row>
    <row r="34" spans="2:10" s="17" customFormat="1" ht="30" customHeight="1">
      <c r="B34" s="13">
        <f t="shared" si="0"/>
        <v>24</v>
      </c>
      <c r="C34" s="23"/>
      <c r="D34" s="22"/>
      <c r="E34" s="22"/>
      <c r="F34" s="25"/>
      <c r="G34" s="34"/>
      <c r="H34" s="34"/>
      <c r="I34" s="33">
        <f t="shared" si="1"/>
        <v>0</v>
      </c>
      <c r="J34" s="26"/>
    </row>
    <row r="35" spans="2:10" s="17" customFormat="1" ht="30" customHeight="1">
      <c r="B35" s="13">
        <f t="shared" si="0"/>
        <v>25</v>
      </c>
      <c r="C35" s="23"/>
      <c r="D35" s="22"/>
      <c r="E35" s="22"/>
      <c r="F35" s="25"/>
      <c r="G35" s="34"/>
      <c r="H35" s="34"/>
      <c r="I35" s="33">
        <f t="shared" si="1"/>
        <v>0</v>
      </c>
      <c r="J35" s="26"/>
    </row>
    <row r="36" spans="2:10" s="17" customFormat="1" ht="30" customHeight="1">
      <c r="B36" s="13">
        <f t="shared" si="0"/>
        <v>26</v>
      </c>
      <c r="C36" s="23"/>
      <c r="D36" s="22"/>
      <c r="E36" s="22"/>
      <c r="F36" s="25"/>
      <c r="G36" s="34"/>
      <c r="H36" s="34"/>
      <c r="I36" s="33">
        <f t="shared" si="1"/>
        <v>0</v>
      </c>
      <c r="J36" s="26"/>
    </row>
    <row r="37" spans="2:10" s="17" customFormat="1" ht="30" customHeight="1">
      <c r="B37" s="13">
        <f t="shared" si="0"/>
        <v>27</v>
      </c>
      <c r="C37" s="23"/>
      <c r="D37" s="22"/>
      <c r="E37" s="22"/>
      <c r="F37" s="25"/>
      <c r="G37" s="34"/>
      <c r="H37" s="34"/>
      <c r="I37" s="33">
        <f t="shared" si="1"/>
        <v>0</v>
      </c>
      <c r="J37" s="26"/>
    </row>
    <row r="38" spans="2:10" s="17" customFormat="1" ht="30" customHeight="1">
      <c r="B38" s="13">
        <f t="shared" si="0"/>
        <v>28</v>
      </c>
      <c r="C38" s="23"/>
      <c r="D38" s="22"/>
      <c r="E38" s="22"/>
      <c r="F38" s="25"/>
      <c r="G38" s="34"/>
      <c r="H38" s="34"/>
      <c r="I38" s="33">
        <f t="shared" si="1"/>
        <v>0</v>
      </c>
      <c r="J38" s="26"/>
    </row>
    <row r="39" spans="2:10" s="17" customFormat="1" ht="30" customHeight="1">
      <c r="B39" s="13">
        <f t="shared" si="0"/>
        <v>29</v>
      </c>
      <c r="C39" s="23"/>
      <c r="D39" s="22"/>
      <c r="E39" s="22"/>
      <c r="F39" s="25"/>
      <c r="G39" s="34"/>
      <c r="H39" s="34"/>
      <c r="I39" s="33">
        <f t="shared" si="1"/>
        <v>0</v>
      </c>
      <c r="J39" s="26"/>
    </row>
    <row r="40" spans="2:10" s="17" customFormat="1" ht="30" customHeight="1">
      <c r="B40" s="13">
        <f t="shared" si="0"/>
        <v>30</v>
      </c>
      <c r="C40" s="23"/>
      <c r="D40" s="22"/>
      <c r="E40" s="22"/>
      <c r="F40" s="25"/>
      <c r="G40" s="34"/>
      <c r="H40" s="34"/>
      <c r="I40" s="33">
        <f t="shared" si="1"/>
        <v>0</v>
      </c>
      <c r="J40" s="26"/>
    </row>
    <row r="41" spans="2:10" s="17" customFormat="1" ht="30" customHeight="1">
      <c r="B41" s="13">
        <f t="shared" si="0"/>
        <v>31</v>
      </c>
      <c r="C41" s="23"/>
      <c r="D41" s="22"/>
      <c r="E41" s="22"/>
      <c r="F41" s="25"/>
      <c r="G41" s="34"/>
      <c r="H41" s="34"/>
      <c r="I41" s="33">
        <f t="shared" si="1"/>
        <v>0</v>
      </c>
      <c r="J41" s="26"/>
    </row>
    <row r="42" spans="2:10" s="17" customFormat="1" ht="30" customHeight="1">
      <c r="B42" s="13">
        <f t="shared" si="0"/>
        <v>32</v>
      </c>
      <c r="C42" s="23"/>
      <c r="D42" s="22"/>
      <c r="E42" s="22"/>
      <c r="F42" s="25"/>
      <c r="G42" s="34"/>
      <c r="H42" s="34"/>
      <c r="I42" s="33">
        <f t="shared" si="1"/>
        <v>0</v>
      </c>
      <c r="J42" s="26"/>
    </row>
    <row r="43" spans="2:10" s="17" customFormat="1" ht="30" customHeight="1">
      <c r="B43" s="13">
        <f t="shared" si="0"/>
        <v>33</v>
      </c>
      <c r="C43" s="23"/>
      <c r="D43" s="22"/>
      <c r="E43" s="22"/>
      <c r="F43" s="25"/>
      <c r="G43" s="34"/>
      <c r="H43" s="34"/>
      <c r="I43" s="33">
        <f t="shared" si="1"/>
        <v>0</v>
      </c>
      <c r="J43" s="26"/>
    </row>
    <row r="44" spans="2:10" s="17" customFormat="1" ht="30" customHeight="1">
      <c r="B44" s="13">
        <f t="shared" si="0"/>
        <v>34</v>
      </c>
      <c r="C44" s="23"/>
      <c r="D44" s="22"/>
      <c r="E44" s="22"/>
      <c r="F44" s="25"/>
      <c r="G44" s="34"/>
      <c r="H44" s="34"/>
      <c r="I44" s="33">
        <f t="shared" si="1"/>
        <v>0</v>
      </c>
      <c r="J44" s="26"/>
    </row>
    <row r="45" spans="2:10" s="17" customFormat="1" ht="30" customHeight="1">
      <c r="B45" s="13">
        <f t="shared" si="0"/>
        <v>35</v>
      </c>
      <c r="C45" s="23"/>
      <c r="D45" s="22"/>
      <c r="E45" s="22"/>
      <c r="F45" s="25"/>
      <c r="G45" s="34"/>
      <c r="H45" s="34"/>
      <c r="I45" s="33">
        <f t="shared" si="1"/>
        <v>0</v>
      </c>
      <c r="J45" s="26"/>
    </row>
    <row r="46" spans="2:10" s="17" customFormat="1" ht="30" customHeight="1">
      <c r="B46" s="13">
        <f t="shared" si="0"/>
        <v>36</v>
      </c>
      <c r="C46" s="23"/>
      <c r="D46" s="22"/>
      <c r="E46" s="22"/>
      <c r="F46" s="25"/>
      <c r="G46" s="34"/>
      <c r="H46" s="34"/>
      <c r="I46" s="33">
        <f t="shared" si="1"/>
        <v>0</v>
      </c>
      <c r="J46" s="26"/>
    </row>
    <row r="47" spans="2:10" s="17" customFormat="1" ht="30" customHeight="1">
      <c r="B47" s="13">
        <f t="shared" si="0"/>
        <v>37</v>
      </c>
      <c r="C47" s="23"/>
      <c r="D47" s="22"/>
      <c r="E47" s="22"/>
      <c r="F47" s="25"/>
      <c r="G47" s="34"/>
      <c r="H47" s="34"/>
      <c r="I47" s="33">
        <f t="shared" si="1"/>
        <v>0</v>
      </c>
      <c r="J47" s="26"/>
    </row>
    <row r="48" spans="2:10" s="17" customFormat="1" ht="30" customHeight="1">
      <c r="B48" s="13">
        <f t="shared" si="0"/>
        <v>38</v>
      </c>
      <c r="C48" s="23"/>
      <c r="D48" s="22"/>
      <c r="E48" s="22"/>
      <c r="F48" s="25"/>
      <c r="G48" s="34"/>
      <c r="H48" s="34"/>
      <c r="I48" s="33">
        <f t="shared" si="1"/>
        <v>0</v>
      </c>
      <c r="J48" s="26"/>
    </row>
    <row r="49" spans="2:10" s="17" customFormat="1" ht="30" customHeight="1">
      <c r="B49" s="13">
        <f t="shared" si="0"/>
        <v>39</v>
      </c>
      <c r="C49" s="23"/>
      <c r="D49" s="22"/>
      <c r="E49" s="22"/>
      <c r="F49" s="25"/>
      <c r="G49" s="34"/>
      <c r="H49" s="34"/>
      <c r="I49" s="33">
        <f t="shared" si="1"/>
        <v>0</v>
      </c>
      <c r="J49" s="26"/>
    </row>
    <row r="50" spans="2:10" s="17" customFormat="1" ht="30" customHeight="1">
      <c r="B50" s="13">
        <f t="shared" si="0"/>
        <v>40</v>
      </c>
      <c r="C50" s="23"/>
      <c r="D50" s="22"/>
      <c r="E50" s="22"/>
      <c r="F50" s="25"/>
      <c r="G50" s="34"/>
      <c r="H50" s="34"/>
      <c r="I50" s="33">
        <f t="shared" si="1"/>
        <v>0</v>
      </c>
      <c r="J50" s="26"/>
    </row>
    <row r="51" spans="2:10" s="17" customFormat="1" ht="30" customHeight="1">
      <c r="B51" s="13">
        <f t="shared" si="0"/>
        <v>41</v>
      </c>
      <c r="C51" s="23"/>
      <c r="D51" s="22"/>
      <c r="E51" s="22"/>
      <c r="F51" s="25"/>
      <c r="G51" s="34"/>
      <c r="H51" s="34"/>
      <c r="I51" s="33">
        <f t="shared" si="1"/>
        <v>0</v>
      </c>
      <c r="J51" s="26"/>
    </row>
    <row r="52" spans="2:10" s="17" customFormat="1" ht="30" customHeight="1">
      <c r="B52" s="13">
        <f t="shared" si="0"/>
        <v>42</v>
      </c>
      <c r="C52" s="23"/>
      <c r="D52" s="22"/>
      <c r="E52" s="22"/>
      <c r="F52" s="25"/>
      <c r="G52" s="34"/>
      <c r="H52" s="34"/>
      <c r="I52" s="33">
        <f t="shared" si="1"/>
        <v>0</v>
      </c>
      <c r="J52" s="26"/>
    </row>
    <row r="53" spans="2:10" s="17" customFormat="1" ht="30" customHeight="1">
      <c r="B53" s="13">
        <f t="shared" si="0"/>
        <v>43</v>
      </c>
      <c r="C53" s="23"/>
      <c r="D53" s="22"/>
      <c r="E53" s="22"/>
      <c r="F53" s="25"/>
      <c r="G53" s="34"/>
      <c r="H53" s="34"/>
      <c r="I53" s="33">
        <f t="shared" si="1"/>
        <v>0</v>
      </c>
      <c r="J53" s="26"/>
    </row>
    <row r="54" spans="2:10" s="17" customFormat="1" ht="30" customHeight="1">
      <c r="B54" s="13">
        <f t="shared" si="0"/>
        <v>44</v>
      </c>
      <c r="C54" s="23"/>
      <c r="D54" s="22"/>
      <c r="E54" s="22"/>
      <c r="F54" s="25"/>
      <c r="G54" s="34"/>
      <c r="H54" s="34"/>
      <c r="I54" s="33">
        <f t="shared" si="1"/>
        <v>0</v>
      </c>
      <c r="J54" s="26"/>
    </row>
    <row r="55" spans="2:10" s="17" customFormat="1" ht="30" customHeight="1">
      <c r="B55" s="13">
        <f t="shared" si="0"/>
        <v>45</v>
      </c>
      <c r="C55" s="23"/>
      <c r="D55" s="22"/>
      <c r="E55" s="22"/>
      <c r="F55" s="25"/>
      <c r="G55" s="34"/>
      <c r="H55" s="34"/>
      <c r="I55" s="33">
        <f t="shared" si="1"/>
        <v>0</v>
      </c>
      <c r="J55" s="26"/>
    </row>
    <row r="56" spans="2:10" s="17" customFormat="1" ht="30" customHeight="1">
      <c r="B56" s="13">
        <f t="shared" si="0"/>
        <v>46</v>
      </c>
      <c r="C56" s="23"/>
      <c r="D56" s="22"/>
      <c r="E56" s="22"/>
      <c r="F56" s="25"/>
      <c r="G56" s="34"/>
      <c r="H56" s="34"/>
      <c r="I56" s="33">
        <f t="shared" si="1"/>
        <v>0</v>
      </c>
      <c r="J56" s="26"/>
    </row>
    <row r="57" spans="2:10" s="17" customFormat="1" ht="30" customHeight="1">
      <c r="B57" s="13">
        <f t="shared" si="0"/>
        <v>47</v>
      </c>
      <c r="C57" s="23"/>
      <c r="D57" s="22"/>
      <c r="E57" s="22"/>
      <c r="F57" s="25"/>
      <c r="G57" s="34"/>
      <c r="H57" s="34"/>
      <c r="I57" s="33">
        <f t="shared" si="1"/>
        <v>0</v>
      </c>
      <c r="J57" s="26"/>
    </row>
    <row r="58" spans="2:10" s="17" customFormat="1" ht="30" customHeight="1">
      <c r="B58" s="13">
        <f t="shared" si="0"/>
        <v>48</v>
      </c>
      <c r="C58" s="23"/>
      <c r="D58" s="22"/>
      <c r="E58" s="22"/>
      <c r="F58" s="25"/>
      <c r="G58" s="34"/>
      <c r="H58" s="34"/>
      <c r="I58" s="33">
        <f t="shared" si="1"/>
        <v>0</v>
      </c>
      <c r="J58" s="26"/>
    </row>
    <row r="59" spans="2:10" s="17" customFormat="1" ht="30" customHeight="1">
      <c r="B59" s="13">
        <f t="shared" si="0"/>
        <v>49</v>
      </c>
      <c r="C59" s="23"/>
      <c r="D59" s="22"/>
      <c r="E59" s="22"/>
      <c r="F59" s="25"/>
      <c r="G59" s="34"/>
      <c r="H59" s="34"/>
      <c r="I59" s="33">
        <f t="shared" si="1"/>
        <v>0</v>
      </c>
      <c r="J59" s="26"/>
    </row>
    <row r="60" spans="2:10" s="17" customFormat="1" ht="30" customHeight="1">
      <c r="B60" s="13">
        <f t="shared" si="0"/>
        <v>50</v>
      </c>
      <c r="C60" s="23"/>
      <c r="D60" s="22"/>
      <c r="E60" s="22"/>
      <c r="F60" s="25"/>
      <c r="G60" s="34"/>
      <c r="H60" s="34"/>
      <c r="I60" s="33">
        <f t="shared" si="1"/>
        <v>0</v>
      </c>
      <c r="J60" s="26"/>
    </row>
    <row r="61" spans="2:10" s="17" customFormat="1" ht="30" customHeight="1">
      <c r="B61" s="13">
        <f t="shared" si="0"/>
        <v>51</v>
      </c>
      <c r="C61" s="23"/>
      <c r="D61" s="22"/>
      <c r="E61" s="22"/>
      <c r="F61" s="25"/>
      <c r="G61" s="34"/>
      <c r="H61" s="34"/>
      <c r="I61" s="33">
        <f t="shared" si="1"/>
        <v>0</v>
      </c>
      <c r="J61" s="26"/>
    </row>
    <row r="62" spans="2:10" s="17" customFormat="1" ht="30" customHeight="1">
      <c r="B62" s="13">
        <f t="shared" si="0"/>
        <v>52</v>
      </c>
      <c r="C62" s="23"/>
      <c r="D62" s="22"/>
      <c r="E62" s="22"/>
      <c r="F62" s="25"/>
      <c r="G62" s="34"/>
      <c r="H62" s="34"/>
      <c r="I62" s="33">
        <f t="shared" si="1"/>
        <v>0</v>
      </c>
      <c r="J62" s="26"/>
    </row>
    <row r="63" spans="2:10" s="17" customFormat="1" ht="30" customHeight="1">
      <c r="B63" s="13">
        <f t="shared" si="0"/>
        <v>53</v>
      </c>
      <c r="C63" s="23"/>
      <c r="D63" s="22"/>
      <c r="E63" s="22"/>
      <c r="F63" s="25"/>
      <c r="G63" s="34"/>
      <c r="H63" s="34"/>
      <c r="I63" s="33">
        <f t="shared" si="1"/>
        <v>0</v>
      </c>
      <c r="J63" s="26"/>
    </row>
    <row r="64" spans="2:10" s="17" customFormat="1" ht="30" customHeight="1">
      <c r="B64" s="13">
        <f t="shared" si="0"/>
        <v>54</v>
      </c>
      <c r="C64" s="23"/>
      <c r="D64" s="22"/>
      <c r="E64" s="22"/>
      <c r="F64" s="25"/>
      <c r="G64" s="34"/>
      <c r="H64" s="34"/>
      <c r="I64" s="33">
        <f t="shared" si="1"/>
        <v>0</v>
      </c>
      <c r="J64" s="26"/>
    </row>
    <row r="65" spans="2:10" s="17" customFormat="1" ht="30" customHeight="1">
      <c r="B65" s="13">
        <f t="shared" si="0"/>
        <v>55</v>
      </c>
      <c r="C65" s="23"/>
      <c r="D65" s="22"/>
      <c r="E65" s="22"/>
      <c r="F65" s="25"/>
      <c r="G65" s="34"/>
      <c r="H65" s="34"/>
      <c r="I65" s="33">
        <f t="shared" si="1"/>
        <v>0</v>
      </c>
      <c r="J65" s="26"/>
    </row>
    <row r="66" spans="2:10" s="17" customFormat="1" ht="30" customHeight="1">
      <c r="B66" s="13">
        <f t="shared" si="0"/>
        <v>56</v>
      </c>
      <c r="C66" s="23"/>
      <c r="D66" s="22"/>
      <c r="E66" s="22"/>
      <c r="F66" s="25"/>
      <c r="G66" s="34"/>
      <c r="H66" s="34"/>
      <c r="I66" s="33">
        <f t="shared" si="1"/>
        <v>0</v>
      </c>
      <c r="J66" s="26"/>
    </row>
    <row r="67" spans="2:10" s="17" customFormat="1" ht="30" customHeight="1">
      <c r="B67" s="13">
        <f t="shared" si="0"/>
        <v>57</v>
      </c>
      <c r="C67" s="23"/>
      <c r="D67" s="22"/>
      <c r="E67" s="22"/>
      <c r="F67" s="25"/>
      <c r="G67" s="34"/>
      <c r="H67" s="34"/>
      <c r="I67" s="33">
        <f t="shared" si="1"/>
        <v>0</v>
      </c>
      <c r="J67" s="26"/>
    </row>
    <row r="68" spans="2:10" s="17" customFormat="1" ht="30" customHeight="1">
      <c r="B68" s="13">
        <f t="shared" si="0"/>
        <v>58</v>
      </c>
      <c r="C68" s="23"/>
      <c r="D68" s="22"/>
      <c r="E68" s="22"/>
      <c r="F68" s="25"/>
      <c r="G68" s="34"/>
      <c r="H68" s="34"/>
      <c r="I68" s="33">
        <f t="shared" si="1"/>
        <v>0</v>
      </c>
      <c r="J68" s="26"/>
    </row>
    <row r="69" spans="2:10" s="17" customFormat="1" ht="30" customHeight="1">
      <c r="B69" s="13">
        <f t="shared" si="0"/>
        <v>59</v>
      </c>
      <c r="C69" s="23"/>
      <c r="D69" s="22"/>
      <c r="E69" s="22"/>
      <c r="F69" s="25"/>
      <c r="G69" s="34"/>
      <c r="H69" s="34"/>
      <c r="I69" s="33">
        <f t="shared" si="1"/>
        <v>0</v>
      </c>
      <c r="J69" s="26"/>
    </row>
    <row r="70" spans="2:10" s="17" customFormat="1" ht="30" customHeight="1">
      <c r="B70" s="13">
        <f>B69+1</f>
        <v>60</v>
      </c>
      <c r="C70" s="23"/>
      <c r="D70" s="22"/>
      <c r="E70" s="22"/>
      <c r="F70" s="25"/>
      <c r="G70" s="34"/>
      <c r="H70" s="34"/>
      <c r="I70" s="33">
        <f t="shared" si="1"/>
        <v>0</v>
      </c>
      <c r="J70" s="26"/>
    </row>
  </sheetData>
  <sheetProtection sheet="1" objects="1" scenarios="1" selectLockedCells="1"/>
  <mergeCells count="13">
    <mergeCell ref="E8:E9"/>
    <mergeCell ref="F8:F9"/>
    <mergeCell ref="G8:G9"/>
    <mergeCell ref="I8:I9"/>
    <mergeCell ref="G2:J3"/>
    <mergeCell ref="H8:H9"/>
    <mergeCell ref="B2:E3"/>
    <mergeCell ref="B7:D7"/>
    <mergeCell ref="E7:I7"/>
    <mergeCell ref="J7:J9"/>
    <mergeCell ref="B8:B9"/>
    <mergeCell ref="C8:C9"/>
    <mergeCell ref="D8:D9"/>
  </mergeCells>
  <dataValidations count="2">
    <dataValidation type="list" allowBlank="1" showInputMessage="1" showErrorMessage="1" sqref="D11:D70">
      <formula1>необходимость</formula1>
    </dataValidation>
    <dataValidation type="list" allowBlank="1" showInputMessage="1" showErrorMessage="1" sqref="H11:H70">
      <formula1>формат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Гринберг</cp:lastModifiedBy>
  <dcterms:created xsi:type="dcterms:W3CDTF">2015-08-12T11:39:29Z</dcterms:created>
  <dcterms:modified xsi:type="dcterms:W3CDTF">2016-10-19T11:11:20Z</dcterms:modified>
  <cp:category/>
  <cp:version/>
  <cp:contentType/>
  <cp:contentStatus/>
</cp:coreProperties>
</file>